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gindoff\Desktop\"/>
    </mc:Choice>
  </mc:AlternateContent>
  <xr:revisionPtr revIDLastSave="0" documentId="13_ncr:1_{7F8E1B91-DDA1-45B6-91EC-05E9CF4B5FBA}" xr6:coauthVersionLast="47" xr6:coauthVersionMax="47" xr10:uidLastSave="{00000000-0000-0000-0000-000000000000}"/>
  <bookViews>
    <workbookView xWindow="-96" yWindow="-96" windowWidth="23232" windowHeight="14136" activeTab="1" xr2:uid="{00000000-000D-0000-FFFF-FFFF00000000}"/>
  </bookViews>
  <sheets>
    <sheet name="COUNTY TOTALS" sheetId="2" r:id="rId1"/>
    <sheet name="MUNICIPALITY TOTALS" sheetId="18" r:id="rId2"/>
    <sheet name="Muni Info" sheetId="5" r:id="rId3"/>
  </sheets>
  <definedNames>
    <definedName name="_xlnm.Print_Area" localSheetId="0">'COUNTY TOTALS'!$A$1:$O$28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97" i="18" l="1"/>
  <c r="Z617" i="18"/>
  <c r="R523" i="18"/>
  <c r="R297" i="18"/>
  <c r="K297" i="18" s="1"/>
  <c r="R547" i="18"/>
  <c r="R612" i="18"/>
  <c r="R590" i="18"/>
  <c r="R342" i="18"/>
  <c r="R537" i="18"/>
  <c r="R541" i="18"/>
  <c r="R575" i="18"/>
  <c r="R540" i="18"/>
  <c r="R524" i="18"/>
  <c r="R304" i="18"/>
  <c r="R530" i="18"/>
  <c r="R617" i="18"/>
  <c r="AB404" i="18"/>
  <c r="K404" i="18" s="1"/>
  <c r="AB407" i="18"/>
  <c r="AB406" i="18"/>
  <c r="AB394" i="18"/>
  <c r="AB476" i="18"/>
  <c r="AB390" i="18"/>
  <c r="AB386" i="18"/>
  <c r="AB385" i="18"/>
  <c r="AA527" i="18"/>
  <c r="AA290" i="18"/>
  <c r="AA537" i="18"/>
  <c r="K537" i="18"/>
  <c r="Y346" i="18"/>
  <c r="K346" i="18" s="1"/>
  <c r="Y385" i="18"/>
  <c r="Y333" i="18"/>
  <c r="K333" i="18" s="1"/>
  <c r="Y530" i="18"/>
  <c r="X30" i="18"/>
  <c r="X497" i="18"/>
  <c r="X590" i="18"/>
  <c r="X547" i="18"/>
  <c r="X612" i="18"/>
  <c r="K612" i="18" s="1"/>
  <c r="X261" i="18"/>
  <c r="W306" i="18"/>
  <c r="W304" i="18"/>
  <c r="W300" i="18"/>
  <c r="W617" i="18" s="1"/>
  <c r="V390" i="18"/>
  <c r="V380" i="18"/>
  <c r="K380" i="18" s="1"/>
  <c r="T467" i="18"/>
  <c r="T460" i="18"/>
  <c r="T477" i="18"/>
  <c r="K477" i="18" s="1"/>
  <c r="T481" i="18"/>
  <c r="S342" i="18"/>
  <c r="S527" i="18"/>
  <c r="S297" i="18"/>
  <c r="S590" i="18"/>
  <c r="S589" i="18"/>
  <c r="K589" i="18" s="1"/>
  <c r="S428" i="18"/>
  <c r="S345" i="18"/>
  <c r="K345" i="18" s="1"/>
  <c r="S543" i="18"/>
  <c r="S540" i="18"/>
  <c r="S437" i="18"/>
  <c r="S537" i="18"/>
  <c r="S432" i="18"/>
  <c r="K432" i="18" s="1"/>
  <c r="S530" i="18"/>
  <c r="K533" i="18"/>
  <c r="K547" i="18"/>
  <c r="K543" i="18"/>
  <c r="K590" i="18"/>
  <c r="K342" i="18"/>
  <c r="K575" i="18"/>
  <c r="K540" i="18"/>
  <c r="K524" i="18"/>
  <c r="K422" i="18"/>
  <c r="K176" i="18"/>
  <c r="K98" i="18"/>
  <c r="K138" i="18"/>
  <c r="K254" i="18"/>
  <c r="K521" i="18"/>
  <c r="K175" i="18"/>
  <c r="I8" i="2" s="1"/>
  <c r="K506" i="18"/>
  <c r="K137" i="18"/>
  <c r="K97" i="18"/>
  <c r="K253" i="18"/>
  <c r="K252" i="18"/>
  <c r="K191" i="18"/>
  <c r="K96" i="18"/>
  <c r="K174" i="18"/>
  <c r="K592" i="18"/>
  <c r="K136" i="18"/>
  <c r="K190" i="18"/>
  <c r="K189" i="18"/>
  <c r="K615" i="18"/>
  <c r="K451" i="18"/>
  <c r="K27" i="18"/>
  <c r="K95" i="18"/>
  <c r="K251" i="18"/>
  <c r="K591" i="18"/>
  <c r="K135" i="18"/>
  <c r="K309" i="18"/>
  <c r="K188" i="18"/>
  <c r="K230" i="18"/>
  <c r="K266" i="18"/>
  <c r="K505" i="18"/>
  <c r="K408" i="18"/>
  <c r="I17" i="2" s="1"/>
  <c r="K250" i="18"/>
  <c r="K187" i="18"/>
  <c r="K229" i="18"/>
  <c r="K296" i="18"/>
  <c r="K249" i="18"/>
  <c r="K265" i="18"/>
  <c r="K504" i="18"/>
  <c r="K173" i="18"/>
  <c r="K614" i="18"/>
  <c r="K613" i="18"/>
  <c r="K450" i="18"/>
  <c r="K248" i="18"/>
  <c r="K134" i="18"/>
  <c r="K94" i="18"/>
  <c r="K571" i="18"/>
  <c r="K503" i="18"/>
  <c r="K570" i="18"/>
  <c r="K93" i="18"/>
  <c r="K92" i="18"/>
  <c r="K172" i="18"/>
  <c r="K205" i="18"/>
  <c r="K449" i="18"/>
  <c r="K228" i="18"/>
  <c r="K569" i="18"/>
  <c r="K26" i="18"/>
  <c r="K91" i="18"/>
  <c r="K520" i="18"/>
  <c r="K406" i="18"/>
  <c r="K204" i="18"/>
  <c r="K186" i="18"/>
  <c r="K264" i="18"/>
  <c r="K405" i="18"/>
  <c r="K295" i="18"/>
  <c r="K490" i="18"/>
  <c r="K308" i="18"/>
  <c r="K502" i="18"/>
  <c r="K489" i="18"/>
  <c r="K90" i="18"/>
  <c r="K89" i="18"/>
  <c r="K88" i="18"/>
  <c r="K171" i="18"/>
  <c r="K133" i="18"/>
  <c r="K247" i="18"/>
  <c r="K568" i="18"/>
  <c r="K488" i="18"/>
  <c r="K170" i="18"/>
  <c r="K203" i="18"/>
  <c r="K185" i="18"/>
  <c r="K293" i="18"/>
  <c r="K567" i="18"/>
  <c r="K566" i="18"/>
  <c r="K487" i="18"/>
  <c r="K588" i="18"/>
  <c r="K132" i="18"/>
  <c r="K403" i="18"/>
  <c r="K402" i="18"/>
  <c r="K565" i="18"/>
  <c r="K131" i="18"/>
  <c r="K486" i="18"/>
  <c r="K344" i="18"/>
  <c r="K343" i="18"/>
  <c r="K227" i="18"/>
  <c r="K246" i="18"/>
  <c r="K87" i="18"/>
  <c r="K545" i="18"/>
  <c r="K341" i="18"/>
  <c r="K544" i="18"/>
  <c r="K25" i="18"/>
  <c r="K169" i="18"/>
  <c r="K401" i="18"/>
  <c r="K400" i="18"/>
  <c r="K226" i="18"/>
  <c r="K485" i="18"/>
  <c r="K202" i="18"/>
  <c r="K130" i="18"/>
  <c r="K340" i="18"/>
  <c r="K263" i="18"/>
  <c r="K484" i="18"/>
  <c r="K483" i="18"/>
  <c r="K184" i="18"/>
  <c r="K399" i="18"/>
  <c r="K398" i="18"/>
  <c r="K587" i="18"/>
  <c r="K339" i="18"/>
  <c r="K564" i="18"/>
  <c r="K519" i="18"/>
  <c r="K86" i="18"/>
  <c r="K85" i="18"/>
  <c r="K84" i="18"/>
  <c r="K168" i="18"/>
  <c r="K396" i="18"/>
  <c r="K448" i="18"/>
  <c r="K586" i="18"/>
  <c r="K585" i="18"/>
  <c r="K225" i="18"/>
  <c r="K395" i="18"/>
  <c r="K542" i="18"/>
  <c r="K83" i="18"/>
  <c r="K447" i="18"/>
  <c r="K446" i="18"/>
  <c r="K82" i="18"/>
  <c r="K307" i="18"/>
  <c r="K129" i="18"/>
  <c r="K128" i="18"/>
  <c r="K445" i="18"/>
  <c r="K81" i="18"/>
  <c r="K80" i="18"/>
  <c r="K501" i="18"/>
  <c r="K292" i="18"/>
  <c r="K79" i="18"/>
  <c r="K78" i="18"/>
  <c r="K77" i="18"/>
  <c r="K291" i="18"/>
  <c r="K541" i="18"/>
  <c r="K444" i="18"/>
  <c r="K76" i="18"/>
  <c r="K584" i="18"/>
  <c r="K518" i="18"/>
  <c r="K500" i="18"/>
  <c r="K306" i="18"/>
  <c r="K24" i="18"/>
  <c r="K338" i="18"/>
  <c r="K224" i="18"/>
  <c r="K393" i="18"/>
  <c r="K499" i="18"/>
  <c r="K482" i="18"/>
  <c r="K481" i="18"/>
  <c r="K611" i="18"/>
  <c r="K480" i="18"/>
  <c r="K23" i="18"/>
  <c r="K337" i="18"/>
  <c r="K583" i="18"/>
  <c r="K289" i="18"/>
  <c r="K517" i="18"/>
  <c r="K245" i="18"/>
  <c r="K336" i="18"/>
  <c r="K167" i="18"/>
  <c r="K166" i="18"/>
  <c r="K479" i="18"/>
  <c r="K516" i="18"/>
  <c r="K610" i="18"/>
  <c r="K443" i="18"/>
  <c r="K515" i="18"/>
  <c r="K165" i="18"/>
  <c r="K514" i="18"/>
  <c r="K305" i="18"/>
  <c r="K127" i="18"/>
  <c r="K126" i="18"/>
  <c r="K244" i="18"/>
  <c r="K498" i="18"/>
  <c r="K497" i="18"/>
  <c r="K442" i="18"/>
  <c r="K334" i="18"/>
  <c r="K75" i="18"/>
  <c r="K74" i="18"/>
  <c r="K125" i="18"/>
  <c r="K73" i="18"/>
  <c r="K609" i="18"/>
  <c r="K223" i="18"/>
  <c r="K72" i="18"/>
  <c r="K513" i="18"/>
  <c r="K71" i="18"/>
  <c r="K563" i="18"/>
  <c r="K392" i="18"/>
  <c r="K478" i="18"/>
  <c r="K183" i="18"/>
  <c r="K391" i="18"/>
  <c r="K164" i="18"/>
  <c r="K70" i="18"/>
  <c r="K476" i="18"/>
  <c r="K222" i="18"/>
  <c r="K69" i="18"/>
  <c r="K68" i="18"/>
  <c r="K22" i="18"/>
  <c r="K182" i="18"/>
  <c r="K539" i="18"/>
  <c r="K124" i="18"/>
  <c r="K496" i="18"/>
  <c r="K221" i="18"/>
  <c r="K332" i="18"/>
  <c r="K538" i="18"/>
  <c r="K262" i="18"/>
  <c r="K67" i="18"/>
  <c r="K562" i="18"/>
  <c r="K243" i="18"/>
  <c r="K220" i="18"/>
  <c r="K219" i="18"/>
  <c r="K582" i="18"/>
  <c r="K66" i="18"/>
  <c r="K123" i="18"/>
  <c r="K331" i="18"/>
  <c r="K441" i="18"/>
  <c r="K389" i="18"/>
  <c r="K242" i="18"/>
  <c r="K21" i="18"/>
  <c r="K122" i="18"/>
  <c r="K581" i="18"/>
  <c r="K440" i="18"/>
  <c r="K439" i="18"/>
  <c r="K121" i="18"/>
  <c r="K163" i="18"/>
  <c r="K438" i="18"/>
  <c r="K437" i="18"/>
  <c r="K436" i="18"/>
  <c r="K388" i="18"/>
  <c r="K120" i="18"/>
  <c r="K65" i="18"/>
  <c r="K434" i="18"/>
  <c r="K64" i="18"/>
  <c r="K218" i="18"/>
  <c r="K561" i="18"/>
  <c r="K330" i="18"/>
  <c r="K241" i="18"/>
  <c r="K329" i="18"/>
  <c r="K387" i="18"/>
  <c r="K433" i="18"/>
  <c r="K201" i="18"/>
  <c r="K328" i="18"/>
  <c r="K536" i="18"/>
  <c r="K386" i="18"/>
  <c r="K217" i="18"/>
  <c r="K288" i="18"/>
  <c r="K63" i="18"/>
  <c r="K181" i="18"/>
  <c r="K326" i="18"/>
  <c r="K162" i="18"/>
  <c r="K431" i="18"/>
  <c r="K430" i="18"/>
  <c r="K119" i="18"/>
  <c r="K118" i="18"/>
  <c r="K62" i="18"/>
  <c r="K20" i="18"/>
  <c r="K200" i="18"/>
  <c r="K384" i="18"/>
  <c r="K535" i="18"/>
  <c r="K383" i="18"/>
  <c r="K19" i="18"/>
  <c r="K216" i="18"/>
  <c r="K117" i="18"/>
  <c r="K534" i="18"/>
  <c r="K240" i="18"/>
  <c r="K475" i="18"/>
  <c r="K608" i="18"/>
  <c r="K116" i="18"/>
  <c r="K512" i="18"/>
  <c r="K382" i="18"/>
  <c r="K381" i="18"/>
  <c r="K473" i="18"/>
  <c r="K61" i="18"/>
  <c r="K161" i="18"/>
  <c r="K429" i="18"/>
  <c r="K60" i="18"/>
  <c r="K115" i="18"/>
  <c r="K511" i="18"/>
  <c r="K180" i="18"/>
  <c r="K607" i="18"/>
  <c r="K18" i="18"/>
  <c r="K452" i="18"/>
  <c r="K472" i="18"/>
  <c r="K239" i="18"/>
  <c r="K59" i="18"/>
  <c r="K379" i="18"/>
  <c r="K215" i="18"/>
  <c r="K378" i="18"/>
  <c r="K58" i="18"/>
  <c r="K495" i="18"/>
  <c r="K471" i="18"/>
  <c r="K17" i="18"/>
  <c r="K160" i="18"/>
  <c r="K580" i="18"/>
  <c r="K377" i="18"/>
  <c r="K427" i="18"/>
  <c r="K606" i="18"/>
  <c r="K57" i="18"/>
  <c r="K376" i="18"/>
  <c r="K287" i="18"/>
  <c r="K286" i="18"/>
  <c r="K304" i="18"/>
  <c r="K199" i="18"/>
  <c r="K159" i="18"/>
  <c r="K470" i="18"/>
  <c r="K325" i="18"/>
  <c r="K158" i="18"/>
  <c r="K285" i="18"/>
  <c r="K469" i="18"/>
  <c r="K468" i="18"/>
  <c r="K426" i="18"/>
  <c r="K375" i="18"/>
  <c r="K560" i="18"/>
  <c r="K467" i="18"/>
  <c r="K605" i="18"/>
  <c r="K425" i="18"/>
  <c r="K284" i="18"/>
  <c r="K324" i="18"/>
  <c r="K374" i="18"/>
  <c r="K579" i="18"/>
  <c r="K323" i="18"/>
  <c r="K261" i="18"/>
  <c r="K373" i="18"/>
  <c r="K260" i="18"/>
  <c r="K424" i="18"/>
  <c r="K322" i="18"/>
  <c r="K466" i="18"/>
  <c r="K465" i="18"/>
  <c r="K464" i="18"/>
  <c r="K321" i="18"/>
  <c r="K214" i="18"/>
  <c r="K372" i="18"/>
  <c r="K604" i="18"/>
  <c r="K283" i="18"/>
  <c r="K371" i="18"/>
  <c r="K303" i="18"/>
  <c r="K302" i="18"/>
  <c r="K198" i="18"/>
  <c r="K603" i="18"/>
  <c r="K559" i="18"/>
  <c r="K370" i="18"/>
  <c r="K282" i="18"/>
  <c r="K56" i="18"/>
  <c r="K259" i="18"/>
  <c r="K157" i="18"/>
  <c r="K578" i="18"/>
  <c r="K55" i="18"/>
  <c r="K301" i="18"/>
  <c r="K369" i="18"/>
  <c r="K320" i="18"/>
  <c r="K281" i="18"/>
  <c r="K319" i="18"/>
  <c r="K368" i="18"/>
  <c r="K494" i="18"/>
  <c r="K54" i="18"/>
  <c r="K53" i="18"/>
  <c r="K463" i="18"/>
  <c r="K258" i="18"/>
  <c r="K238" i="18"/>
  <c r="K52" i="18"/>
  <c r="K602" i="18"/>
  <c r="K558" i="18"/>
  <c r="K601" i="18"/>
  <c r="K423" i="18"/>
  <c r="K557" i="18"/>
  <c r="K280" i="18"/>
  <c r="K16" i="18"/>
  <c r="K15" i="18"/>
  <c r="K556" i="18"/>
  <c r="K493" i="18"/>
  <c r="K114" i="18"/>
  <c r="K156" i="18"/>
  <c r="K155" i="18"/>
  <c r="K154" i="18"/>
  <c r="K600" i="18"/>
  <c r="K51" i="18"/>
  <c r="K257" i="18"/>
  <c r="K599" i="18"/>
  <c r="K237" i="18"/>
  <c r="K197" i="18"/>
  <c r="K532" i="18"/>
  <c r="K555" i="18"/>
  <c r="K531" i="18"/>
  <c r="K153" i="18"/>
  <c r="K152" i="18"/>
  <c r="K50" i="18"/>
  <c r="K213" i="18"/>
  <c r="K279" i="18"/>
  <c r="K236" i="18"/>
  <c r="K409" i="18"/>
  <c r="I18" i="2" s="1"/>
  <c r="K151" i="18"/>
  <c r="K577" i="18"/>
  <c r="K49" i="18"/>
  <c r="K14" i="18"/>
  <c r="K278" i="18"/>
  <c r="K598" i="18"/>
  <c r="K367" i="18"/>
  <c r="K366" i="18"/>
  <c r="K554" i="18"/>
  <c r="K48" i="18"/>
  <c r="K597" i="18"/>
  <c r="K553" i="18"/>
  <c r="K277" i="18"/>
  <c r="K235" i="18"/>
  <c r="K552" i="18"/>
  <c r="K365" i="18"/>
  <c r="K47" i="18"/>
  <c r="K462" i="18"/>
  <c r="K318" i="18"/>
  <c r="K13" i="18"/>
  <c r="K421" i="18"/>
  <c r="K113" i="18"/>
  <c r="K276" i="18"/>
  <c r="K420" i="18"/>
  <c r="K112" i="18"/>
  <c r="K364" i="18"/>
  <c r="K529" i="18"/>
  <c r="K576" i="18"/>
  <c r="K46" i="18"/>
  <c r="K212" i="18"/>
  <c r="K196" i="18"/>
  <c r="K45" i="18"/>
  <c r="K363" i="18"/>
  <c r="K299" i="18"/>
  <c r="K111" i="18"/>
  <c r="K12" i="18"/>
  <c r="K211" i="18"/>
  <c r="K362" i="18"/>
  <c r="K44" i="18"/>
  <c r="K43" i="18"/>
  <c r="K42" i="18"/>
  <c r="K510" i="18"/>
  <c r="K41" i="18"/>
  <c r="K509" i="18"/>
  <c r="K234" i="18"/>
  <c r="K11" i="18"/>
  <c r="K10" i="18"/>
  <c r="K110" i="18"/>
  <c r="K40" i="18"/>
  <c r="K361" i="18"/>
  <c r="K109" i="18"/>
  <c r="K298" i="18"/>
  <c r="K39" i="18"/>
  <c r="K210" i="18"/>
  <c r="K256" i="18"/>
  <c r="K419" i="18"/>
  <c r="K233" i="18"/>
  <c r="K316" i="18"/>
  <c r="K275" i="18"/>
  <c r="K461" i="18"/>
  <c r="K315" i="18"/>
  <c r="K38" i="18"/>
  <c r="K195" i="18"/>
  <c r="K418" i="18"/>
  <c r="K232" i="18"/>
  <c r="K417" i="18"/>
  <c r="K179" i="18"/>
  <c r="K37" i="18"/>
  <c r="K108" i="18"/>
  <c r="K274" i="18"/>
  <c r="K107" i="18"/>
  <c r="K194" i="18"/>
  <c r="K360" i="18"/>
  <c r="K314" i="18"/>
  <c r="K36" i="18"/>
  <c r="K359" i="18"/>
  <c r="K574" i="18"/>
  <c r="K313" i="18"/>
  <c r="K9" i="18"/>
  <c r="K193" i="18"/>
  <c r="K358" i="18"/>
  <c r="K312" i="18"/>
  <c r="K150" i="18"/>
  <c r="K35" i="18"/>
  <c r="K272" i="18"/>
  <c r="K492" i="18"/>
  <c r="K34" i="18"/>
  <c r="K357" i="18"/>
  <c r="K149" i="18"/>
  <c r="K231" i="18"/>
  <c r="K573" i="18"/>
  <c r="K106" i="18"/>
  <c r="K105" i="18"/>
  <c r="K416" i="18"/>
  <c r="K415" i="18"/>
  <c r="K148" i="18"/>
  <c r="K147" i="18"/>
  <c r="K414" i="18"/>
  <c r="K413" i="18"/>
  <c r="K209" i="18"/>
  <c r="K311" i="18"/>
  <c r="K508" i="18"/>
  <c r="K33" i="18"/>
  <c r="K178" i="18"/>
  <c r="K177" i="18"/>
  <c r="K146" i="18"/>
  <c r="K271" i="18"/>
  <c r="K208" i="18"/>
  <c r="K551" i="18"/>
  <c r="K412" i="18"/>
  <c r="K104" i="18"/>
  <c r="K103" i="18"/>
  <c r="K8" i="18"/>
  <c r="K7" i="18"/>
  <c r="K411" i="18"/>
  <c r="K145" i="18"/>
  <c r="K6" i="18"/>
  <c r="K356" i="18"/>
  <c r="K528" i="18"/>
  <c r="K192" i="18"/>
  <c r="K460" i="18"/>
  <c r="K550" i="18"/>
  <c r="K527" i="18"/>
  <c r="K355" i="18"/>
  <c r="K526" i="18"/>
  <c r="K102" i="18"/>
  <c r="K101" i="18"/>
  <c r="K410" i="18"/>
  <c r="K32" i="18"/>
  <c r="K270" i="18"/>
  <c r="K491" i="18"/>
  <c r="K207" i="18"/>
  <c r="K596" i="18"/>
  <c r="K100" i="18"/>
  <c r="K269" i="18"/>
  <c r="K525" i="18"/>
  <c r="K144" i="18"/>
  <c r="K143" i="18"/>
  <c r="K572" i="18"/>
  <c r="K459" i="18"/>
  <c r="K31" i="18"/>
  <c r="K30" i="18"/>
  <c r="K595" i="18"/>
  <c r="K354" i="18"/>
  <c r="K142" i="18"/>
  <c r="K206" i="18"/>
  <c r="K523" i="18"/>
  <c r="K458" i="18"/>
  <c r="K457" i="18"/>
  <c r="K456" i="18"/>
  <c r="K255" i="18"/>
  <c r="K455" i="18"/>
  <c r="K99" i="18"/>
  <c r="K522" i="18"/>
  <c r="K141" i="18"/>
  <c r="K454" i="18"/>
  <c r="K453" i="18"/>
  <c r="I19" i="2" s="1"/>
  <c r="K353" i="18"/>
  <c r="K310" i="18"/>
  <c r="K140" i="18"/>
  <c r="K139" i="18"/>
  <c r="I7" i="2" s="1"/>
  <c r="K352" i="18"/>
  <c r="K5" i="18"/>
  <c r="K351" i="18"/>
  <c r="K268" i="18"/>
  <c r="K549" i="18"/>
  <c r="K548" i="18"/>
  <c r="K29" i="18"/>
  <c r="K594" i="18"/>
  <c r="K507" i="18"/>
  <c r="K350" i="18"/>
  <c r="K349" i="18"/>
  <c r="K348" i="18"/>
  <c r="K28" i="18"/>
  <c r="K593" i="18"/>
  <c r="K267" i="18"/>
  <c r="K4" i="18"/>
  <c r="AB617" i="18"/>
  <c r="U617" i="18"/>
  <c r="T617" i="18"/>
  <c r="AA617" i="18"/>
  <c r="K474" i="18"/>
  <c r="K407" i="18"/>
  <c r="K394" i="18"/>
  <c r="K390" i="18"/>
  <c r="K385" i="18"/>
  <c r="K327" i="18"/>
  <c r="K317" i="18"/>
  <c r="K435" i="18"/>
  <c r="K335" i="18"/>
  <c r="X617" i="18"/>
  <c r="K273" i="18"/>
  <c r="K546" i="18"/>
  <c r="K294" i="18"/>
  <c r="U13" i="2"/>
  <c r="R19" i="2"/>
  <c r="V617" i="18" l="1"/>
  <c r="K300" i="18"/>
  <c r="I10" i="2" s="1"/>
  <c r="S617" i="18"/>
  <c r="K530" i="18"/>
  <c r="I22" i="2" s="1"/>
  <c r="I12" i="2"/>
  <c r="I25" i="2"/>
  <c r="I21" i="2"/>
  <c r="I9" i="2"/>
  <c r="I23" i="2"/>
  <c r="I20" i="2"/>
  <c r="I6" i="2"/>
  <c r="I11" i="2"/>
  <c r="I5" i="2"/>
  <c r="I15" i="2"/>
  <c r="I24" i="2"/>
  <c r="K428" i="18"/>
  <c r="K290" i="18"/>
  <c r="I13" i="2" s="1"/>
  <c r="Y617" i="18"/>
  <c r="I14" i="2" l="1"/>
  <c r="K347" i="18"/>
  <c r="I16" i="2" s="1"/>
  <c r="O617" i="18"/>
  <c r="N617" i="18"/>
  <c r="M617" i="18"/>
  <c r="L617" i="18"/>
  <c r="J617" i="18"/>
  <c r="I617" i="18"/>
  <c r="H617" i="18"/>
  <c r="G617" i="18"/>
  <c r="I4" i="2" l="1"/>
  <c r="K617" i="18"/>
  <c r="I28" i="2" l="1"/>
  <c r="H28" i="2" l="1"/>
  <c r="G28" i="2"/>
  <c r="F28" i="2"/>
  <c r="E28" i="2"/>
  <c r="K28" i="2" l="1"/>
  <c r="J28" i="2" l="1"/>
  <c r="M28" i="2" l="1"/>
  <c r="L28" i="2"/>
</calcChain>
</file>

<file path=xl/sharedStrings.xml><?xml version="1.0" encoding="utf-8"?>
<sst xmlns="http://schemas.openxmlformats.org/spreadsheetml/2006/main" count="9749" uniqueCount="4304">
  <si>
    <t>FACILITY</t>
  </si>
  <si>
    <t>C</t>
  </si>
  <si>
    <t>CO</t>
  </si>
  <si>
    <t>15</t>
  </si>
  <si>
    <t>17</t>
  </si>
  <si>
    <t>FACILITY RESIDUE</t>
  </si>
  <si>
    <t>FACILITY PRODUCT</t>
  </si>
  <si>
    <t>NAME</t>
  </si>
  <si>
    <t>Tires</t>
  </si>
  <si>
    <t>Leaves</t>
  </si>
  <si>
    <t>Concrete / Asphalt / Brick / Block</t>
  </si>
  <si>
    <t>ENTER ONE TONNAGE FIGURE AT THE BOTTON OF THIS FORM</t>
  </si>
  <si>
    <t>01</t>
  </si>
  <si>
    <t>Atlantic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</si>
  <si>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</si>
  <si>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</si>
  <si>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</si>
  <si>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</si>
  <si>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</si>
  <si>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</si>
  <si>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</si>
  <si>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</si>
  <si>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</si>
  <si>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</si>
  <si>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</si>
  <si>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</si>
  <si>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</si>
  <si>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16</t>
  </si>
  <si>
    <t>18</t>
  </si>
  <si>
    <t>19</t>
  </si>
  <si>
    <t>20</t>
  </si>
  <si>
    <t>21</t>
  </si>
  <si>
    <t>Bergen</t>
  </si>
  <si>
    <t>Burlington</t>
  </si>
  <si>
    <t>Camden</t>
  </si>
  <si>
    <t>Cape May</t>
  </si>
  <si>
    <t>Cumberland</t>
  </si>
  <si>
    <t>Essex</t>
  </si>
  <si>
    <t>Gloucester</t>
  </si>
  <si>
    <t>Hudson</t>
  </si>
  <si>
    <t>Hunterdon</t>
  </si>
  <si>
    <t>Union</t>
  </si>
  <si>
    <t>Mercer</t>
  </si>
  <si>
    <t>Middlesex</t>
  </si>
  <si>
    <t>Monmouth</t>
  </si>
  <si>
    <t>Ocean</t>
  </si>
  <si>
    <t>Morris</t>
  </si>
  <si>
    <t>Passaic</t>
  </si>
  <si>
    <t>Salem</t>
  </si>
  <si>
    <t>Somerset</t>
  </si>
  <si>
    <t>Warren</t>
  </si>
  <si>
    <t>Sussex</t>
  </si>
  <si>
    <t>PI #</t>
  </si>
  <si>
    <t>Grass</t>
  </si>
  <si>
    <t>23</t>
  </si>
  <si>
    <t>Food</t>
  </si>
  <si>
    <t>OOS</t>
  </si>
  <si>
    <t>Petro Contaminated Soil</t>
  </si>
  <si>
    <t>24</t>
  </si>
  <si>
    <t>Other Authorized Matreials</t>
  </si>
  <si>
    <t>Untreated Lumber &amp; Wood Scraps</t>
  </si>
  <si>
    <t>TONS</t>
  </si>
  <si>
    <t>M</t>
  </si>
  <si>
    <t>County</t>
  </si>
  <si>
    <t>Municipality</t>
  </si>
  <si>
    <t>Absecon</t>
  </si>
  <si>
    <t>Atlantic City</t>
  </si>
  <si>
    <t>Brigantine</t>
  </si>
  <si>
    <t>Buena</t>
  </si>
  <si>
    <t>Buena Vista</t>
  </si>
  <si>
    <t>Corbin City</t>
  </si>
  <si>
    <t>Egg Harbor City</t>
  </si>
  <si>
    <t>Egg Harbor Twp</t>
  </si>
  <si>
    <t>Estell Manor</t>
  </si>
  <si>
    <t>Folsom</t>
  </si>
  <si>
    <t>Galloway</t>
  </si>
  <si>
    <t>Hamilton</t>
  </si>
  <si>
    <t>Hammonton</t>
  </si>
  <si>
    <t>Linwood</t>
  </si>
  <si>
    <t>Longport</t>
  </si>
  <si>
    <t>Margate</t>
  </si>
  <si>
    <t>Mullica</t>
  </si>
  <si>
    <t>Northfield</t>
  </si>
  <si>
    <t>Pleasantville</t>
  </si>
  <si>
    <t>Port Republic</t>
  </si>
  <si>
    <t>Somers Point</t>
  </si>
  <si>
    <t>22</t>
  </si>
  <si>
    <t>Ventnor</t>
  </si>
  <si>
    <t>Weymouth</t>
  </si>
  <si>
    <t>Allendale</t>
  </si>
  <si>
    <t>Alpine</t>
  </si>
  <si>
    <t>Bergenfield</t>
  </si>
  <si>
    <t>Bogota</t>
  </si>
  <si>
    <t>Carlstadt</t>
  </si>
  <si>
    <t>Cliffside Park</t>
  </si>
  <si>
    <t>Closter</t>
  </si>
  <si>
    <t>Cresskill</t>
  </si>
  <si>
    <t>Demarest</t>
  </si>
  <si>
    <t>Dumont</t>
  </si>
  <si>
    <t>East Rutherford</t>
  </si>
  <si>
    <t>Edgewater</t>
  </si>
  <si>
    <t>Elmwood Park</t>
  </si>
  <si>
    <t>Emerson</t>
  </si>
  <si>
    <t>Englewood</t>
  </si>
  <si>
    <t>Engelwood Cliffs</t>
  </si>
  <si>
    <t>Fair Lawn</t>
  </si>
  <si>
    <t>Fairview</t>
  </si>
  <si>
    <t>Fort Lee</t>
  </si>
  <si>
    <t>Franklin Lakes</t>
  </si>
  <si>
    <t>Garfield</t>
  </si>
  <si>
    <t>Glen Rock</t>
  </si>
  <si>
    <t>Hackensack</t>
  </si>
  <si>
    <t>Harrington Park</t>
  </si>
  <si>
    <t>25</t>
  </si>
  <si>
    <t>Hasbrouck Heights</t>
  </si>
  <si>
    <t>26</t>
  </si>
  <si>
    <t>Haworth</t>
  </si>
  <si>
    <t>27</t>
  </si>
  <si>
    <t>Hillsdale</t>
  </si>
  <si>
    <t>28</t>
  </si>
  <si>
    <t>Ho-ho-kus</t>
  </si>
  <si>
    <t>29</t>
  </si>
  <si>
    <t>Leonia</t>
  </si>
  <si>
    <t>30</t>
  </si>
  <si>
    <t>Little Ferry</t>
  </si>
  <si>
    <t>31</t>
  </si>
  <si>
    <t>Lodi</t>
  </si>
  <si>
    <t>32</t>
  </si>
  <si>
    <t>Lyndhurst</t>
  </si>
  <si>
    <t>33</t>
  </si>
  <si>
    <t>Mahwah</t>
  </si>
  <si>
    <t>34</t>
  </si>
  <si>
    <t>Maywood</t>
  </si>
  <si>
    <t>35</t>
  </si>
  <si>
    <t>Midland Park</t>
  </si>
  <si>
    <t>36</t>
  </si>
  <si>
    <t>Montvale</t>
  </si>
  <si>
    <t>37</t>
  </si>
  <si>
    <t>Moonachie</t>
  </si>
  <si>
    <t>38</t>
  </si>
  <si>
    <t>New Milford</t>
  </si>
  <si>
    <t>39</t>
  </si>
  <si>
    <t>North Arlington</t>
  </si>
  <si>
    <t>40</t>
  </si>
  <si>
    <t>Northvale</t>
  </si>
  <si>
    <t>41</t>
  </si>
  <si>
    <t>Norwood</t>
  </si>
  <si>
    <t>42</t>
  </si>
  <si>
    <t>Oakland</t>
  </si>
  <si>
    <t>43</t>
  </si>
  <si>
    <t>Old Tappan</t>
  </si>
  <si>
    <t>44</t>
  </si>
  <si>
    <t>Oradell</t>
  </si>
  <si>
    <t>45</t>
  </si>
  <si>
    <t>Palisades Park</t>
  </si>
  <si>
    <t>46</t>
  </si>
  <si>
    <t>Paramus</t>
  </si>
  <si>
    <t>47</t>
  </si>
  <si>
    <t>Park Ridge</t>
  </si>
  <si>
    <t>48</t>
  </si>
  <si>
    <t>Ramsey</t>
  </si>
  <si>
    <t>49</t>
  </si>
  <si>
    <t>Ridgefield</t>
  </si>
  <si>
    <t>50</t>
  </si>
  <si>
    <t>Ridgefield Park</t>
  </si>
  <si>
    <t>51</t>
  </si>
  <si>
    <t>Ridgewood</t>
  </si>
  <si>
    <t>52</t>
  </si>
  <si>
    <t>River Edge</t>
  </si>
  <si>
    <t>53</t>
  </si>
  <si>
    <t>River Vale</t>
  </si>
  <si>
    <t>54</t>
  </si>
  <si>
    <t>Rochelle Park</t>
  </si>
  <si>
    <t>55</t>
  </si>
  <si>
    <t>Rockleigh</t>
  </si>
  <si>
    <t>56</t>
  </si>
  <si>
    <t>Rutherford</t>
  </si>
  <si>
    <t>57</t>
  </si>
  <si>
    <t>Saddle Brook</t>
  </si>
  <si>
    <t>58</t>
  </si>
  <si>
    <t>Saddle River</t>
  </si>
  <si>
    <t>59</t>
  </si>
  <si>
    <t>South Hackensack</t>
  </si>
  <si>
    <t>60</t>
  </si>
  <si>
    <t>Teaneck</t>
  </si>
  <si>
    <t>61</t>
  </si>
  <si>
    <t>Tenafly</t>
  </si>
  <si>
    <t>62</t>
  </si>
  <si>
    <t>Teterboro</t>
  </si>
  <si>
    <t>63</t>
  </si>
  <si>
    <t>Upper Saddle River</t>
  </si>
  <si>
    <t>64</t>
  </si>
  <si>
    <t>Waldwick</t>
  </si>
  <si>
    <t>65</t>
  </si>
  <si>
    <t>Wallington</t>
  </si>
  <si>
    <t>66</t>
  </si>
  <si>
    <t>Washington</t>
  </si>
  <si>
    <t>67</t>
  </si>
  <si>
    <t>Westwood</t>
  </si>
  <si>
    <t>68</t>
  </si>
  <si>
    <t>Woodcliff Lake</t>
  </si>
  <si>
    <t>69</t>
  </si>
  <si>
    <t>Wood Ridge</t>
  </si>
  <si>
    <t>70</t>
  </si>
  <si>
    <t>Wyckoff</t>
  </si>
  <si>
    <t>Bass River</t>
  </si>
  <si>
    <t>Beverly</t>
  </si>
  <si>
    <t>Bordentown City</t>
  </si>
  <si>
    <t>Bordentown Twp</t>
  </si>
  <si>
    <t>Burlington City</t>
  </si>
  <si>
    <t>Burlington Twp</t>
  </si>
  <si>
    <t>Chesterfield</t>
  </si>
  <si>
    <t>Cinnaminson</t>
  </si>
  <si>
    <t>Delanco</t>
  </si>
  <si>
    <t>Delran</t>
  </si>
  <si>
    <t>Eastampton</t>
  </si>
  <si>
    <t>Edgewater Park</t>
  </si>
  <si>
    <t>Evesham</t>
  </si>
  <si>
    <t>Fieldsboro</t>
  </si>
  <si>
    <t>Florence</t>
  </si>
  <si>
    <t>Hainesport</t>
  </si>
  <si>
    <t>Lumberton</t>
  </si>
  <si>
    <t>Mansfield</t>
  </si>
  <si>
    <t>Maple Shade</t>
  </si>
  <si>
    <t>Medford</t>
  </si>
  <si>
    <t>Medford Lakes</t>
  </si>
  <si>
    <t>Moorestown</t>
  </si>
  <si>
    <t>Mt Holly</t>
  </si>
  <si>
    <t>Mount Laurel</t>
  </si>
  <si>
    <t>New Hanover</t>
  </si>
  <si>
    <t>North Hanover</t>
  </si>
  <si>
    <t>Palmyra</t>
  </si>
  <si>
    <t>Pemberton Boro</t>
  </si>
  <si>
    <t>Pemberton Twp</t>
  </si>
  <si>
    <t>Riverside</t>
  </si>
  <si>
    <t>Riverton</t>
  </si>
  <si>
    <t>Shamong</t>
  </si>
  <si>
    <t>Southampton</t>
  </si>
  <si>
    <t>Springfield</t>
  </si>
  <si>
    <t>Tabernacle</t>
  </si>
  <si>
    <t>Westampton</t>
  </si>
  <si>
    <t>Willingboro</t>
  </si>
  <si>
    <t>Woodland</t>
  </si>
  <si>
    <t>Wrightstown</t>
  </si>
  <si>
    <t>Audubon</t>
  </si>
  <si>
    <t>Audubon Park</t>
  </si>
  <si>
    <t>Barrington</t>
  </si>
  <si>
    <t>Bellmawr</t>
  </si>
  <si>
    <t>Berlin Boro</t>
  </si>
  <si>
    <t>Berlin Twp</t>
  </si>
  <si>
    <t>Brooklawn</t>
  </si>
  <si>
    <t>Cherry Hill</t>
  </si>
  <si>
    <t>Chesilhurst</t>
  </si>
  <si>
    <t>Clementon</t>
  </si>
  <si>
    <t>Collingswood</t>
  </si>
  <si>
    <t>Gibbsboro</t>
  </si>
  <si>
    <t>Gloucester City</t>
  </si>
  <si>
    <t>Gloucester Twp</t>
  </si>
  <si>
    <t>Haddon</t>
  </si>
  <si>
    <t>Haddonfield</t>
  </si>
  <si>
    <t>Haddon Heights</t>
  </si>
  <si>
    <t>Hi-Nella</t>
  </si>
  <si>
    <t>Laurel Springs</t>
  </si>
  <si>
    <t>Lawnside</t>
  </si>
  <si>
    <t>Lindenwold</t>
  </si>
  <si>
    <t>Magnolia</t>
  </si>
  <si>
    <t>Merchantville</t>
  </si>
  <si>
    <t>Mount Ephraim</t>
  </si>
  <si>
    <t>Oaklyn</t>
  </si>
  <si>
    <t>Pennsauken</t>
  </si>
  <si>
    <t>Pine Hill</t>
  </si>
  <si>
    <t>Pine Valley</t>
  </si>
  <si>
    <t>Runnemede</t>
  </si>
  <si>
    <t>Somerdale</t>
  </si>
  <si>
    <t>Stratford</t>
  </si>
  <si>
    <t>Tavistock</t>
  </si>
  <si>
    <t>Voorhees</t>
  </si>
  <si>
    <t>Waterford</t>
  </si>
  <si>
    <t>Winslow</t>
  </si>
  <si>
    <t>Woodlynne</t>
  </si>
  <si>
    <t>Avalon</t>
  </si>
  <si>
    <t>Cape May Point</t>
  </si>
  <si>
    <t>Dennis</t>
  </si>
  <si>
    <t>Lower</t>
  </si>
  <si>
    <t>Middle</t>
  </si>
  <si>
    <t>North Wildwood</t>
  </si>
  <si>
    <t>Ocean City</t>
  </si>
  <si>
    <t>Sea Isle City</t>
  </si>
  <si>
    <t>Stone Harbor</t>
  </si>
  <si>
    <t>Upper</t>
  </si>
  <si>
    <t>West Cape May</t>
  </si>
  <si>
    <t>West Wildwood</t>
  </si>
  <si>
    <t>Wildwood</t>
  </si>
  <si>
    <t>Wildwood Crest</t>
  </si>
  <si>
    <t>Woodbine</t>
  </si>
  <si>
    <t>Bridgeton</t>
  </si>
  <si>
    <t>Commercial</t>
  </si>
  <si>
    <t>Deerfield</t>
  </si>
  <si>
    <t>Downe</t>
  </si>
  <si>
    <t>Fairfield</t>
  </si>
  <si>
    <t>Greenwich</t>
  </si>
  <si>
    <t>Hopewell</t>
  </si>
  <si>
    <t>Lawrence</t>
  </si>
  <si>
    <t>Maurice River</t>
  </si>
  <si>
    <t>Millville</t>
  </si>
  <si>
    <t>Shiloh</t>
  </si>
  <si>
    <t>Stow Creek</t>
  </si>
  <si>
    <t>Upper Deerfield</t>
  </si>
  <si>
    <t>Vineland</t>
  </si>
  <si>
    <t>Belleville</t>
  </si>
  <si>
    <t>Bloomfield</t>
  </si>
  <si>
    <t>Caldwell</t>
  </si>
  <si>
    <t>Cedar Grove</t>
  </si>
  <si>
    <t>East Orange</t>
  </si>
  <si>
    <t>Essex Fells</t>
  </si>
  <si>
    <t>Glen Ridge</t>
  </si>
  <si>
    <t>Irvington</t>
  </si>
  <si>
    <t>Livingston</t>
  </si>
  <si>
    <t>Maplewood</t>
  </si>
  <si>
    <t>Millburn</t>
  </si>
  <si>
    <t>Montclair</t>
  </si>
  <si>
    <t>Newark</t>
  </si>
  <si>
    <t>North Caldwell</t>
  </si>
  <si>
    <t>Nutley</t>
  </si>
  <si>
    <t>Orange</t>
  </si>
  <si>
    <t>Roseland</t>
  </si>
  <si>
    <t>South Orange</t>
  </si>
  <si>
    <t>Verona</t>
  </si>
  <si>
    <t>West Caldwell</t>
  </si>
  <si>
    <t>West Orange</t>
  </si>
  <si>
    <t>Clayton</t>
  </si>
  <si>
    <t>Deptford</t>
  </si>
  <si>
    <t>East Greenwich</t>
  </si>
  <si>
    <t>Elk</t>
  </si>
  <si>
    <t>Franklin</t>
  </si>
  <si>
    <t>Glassboro</t>
  </si>
  <si>
    <t>Harrison</t>
  </si>
  <si>
    <t>Logan</t>
  </si>
  <si>
    <t>Mantua</t>
  </si>
  <si>
    <t>Monroe</t>
  </si>
  <si>
    <t>National Park</t>
  </si>
  <si>
    <t>Newfield</t>
  </si>
  <si>
    <t>Paulsboro</t>
  </si>
  <si>
    <t>Pitman</t>
  </si>
  <si>
    <t>South Harrison</t>
  </si>
  <si>
    <t>Swedesboro</t>
  </si>
  <si>
    <t>Wenonah</t>
  </si>
  <si>
    <t>West Deptford</t>
  </si>
  <si>
    <t>Westville</t>
  </si>
  <si>
    <t>Woodbury</t>
  </si>
  <si>
    <t>Woodbury Heights</t>
  </si>
  <si>
    <t>Woolwich</t>
  </si>
  <si>
    <t>Bayonne</t>
  </si>
  <si>
    <t>East Newark</t>
  </si>
  <si>
    <t>Guttenberg</t>
  </si>
  <si>
    <t>Hoboken</t>
  </si>
  <si>
    <t>Jersey City</t>
  </si>
  <si>
    <t>Kearny</t>
  </si>
  <si>
    <t>North Bergen</t>
  </si>
  <si>
    <t>Secaucus</t>
  </si>
  <si>
    <t>Union City</t>
  </si>
  <si>
    <t>Weehawken</t>
  </si>
  <si>
    <t>West New York</t>
  </si>
  <si>
    <t>Alexandria</t>
  </si>
  <si>
    <t>Bethlehem</t>
  </si>
  <si>
    <t>Bloomsbury</t>
  </si>
  <si>
    <t>Califon</t>
  </si>
  <si>
    <t>Clinton Town</t>
  </si>
  <si>
    <t>Clinton Twp</t>
  </si>
  <si>
    <t>Delaware</t>
  </si>
  <si>
    <t>East Amwell</t>
  </si>
  <si>
    <t>Flemington</t>
  </si>
  <si>
    <t>Frenchtown</t>
  </si>
  <si>
    <t>Glen Gardner</t>
  </si>
  <si>
    <t>Hampton</t>
  </si>
  <si>
    <t>High Bridge</t>
  </si>
  <si>
    <t>Holland</t>
  </si>
  <si>
    <t>Kingwood</t>
  </si>
  <si>
    <t>Lambertville</t>
  </si>
  <si>
    <t>Lebanon Boro</t>
  </si>
  <si>
    <t>Lebanon Twp</t>
  </si>
  <si>
    <t>Milford</t>
  </si>
  <si>
    <t>Raritan</t>
  </si>
  <si>
    <t>Readington</t>
  </si>
  <si>
    <t>Stockton</t>
  </si>
  <si>
    <t>Tewksbury</t>
  </si>
  <si>
    <t>West Amwell</t>
  </si>
  <si>
    <t>East Windsor</t>
  </si>
  <si>
    <t>Ewing</t>
  </si>
  <si>
    <t>Hightstown</t>
  </si>
  <si>
    <t>Hopewell Boro</t>
  </si>
  <si>
    <t>Hopewell Twp</t>
  </si>
  <si>
    <t>Pennington</t>
  </si>
  <si>
    <t>Trenton</t>
  </si>
  <si>
    <t>Robbinsville</t>
  </si>
  <si>
    <t>West Windsor</t>
  </si>
  <si>
    <t>Princeton</t>
  </si>
  <si>
    <t>Carteret</t>
  </si>
  <si>
    <t>Cranbury</t>
  </si>
  <si>
    <t>Dunellen</t>
  </si>
  <si>
    <t>East Brunswick</t>
  </si>
  <si>
    <t>Edison</t>
  </si>
  <si>
    <t>Helmetta</t>
  </si>
  <si>
    <t>Highland Park</t>
  </si>
  <si>
    <t>Jamesburg</t>
  </si>
  <si>
    <t>Metuchen</t>
  </si>
  <si>
    <t>Milltown</t>
  </si>
  <si>
    <t>New Brunswick</t>
  </si>
  <si>
    <t>North Brunswick</t>
  </si>
  <si>
    <t>Old Bridge</t>
  </si>
  <si>
    <t>Perth Amboy</t>
  </si>
  <si>
    <t>Piscataway</t>
  </si>
  <si>
    <t>Plainsboro</t>
  </si>
  <si>
    <t>Sayreville</t>
  </si>
  <si>
    <t>South Amboy</t>
  </si>
  <si>
    <t>South Brunswick</t>
  </si>
  <si>
    <t>South Plainfield</t>
  </si>
  <si>
    <t>South River</t>
  </si>
  <si>
    <t>Spotswood</t>
  </si>
  <si>
    <t>Woodbridge</t>
  </si>
  <si>
    <t>Aberdeen</t>
  </si>
  <si>
    <t>Allenhurst</t>
  </si>
  <si>
    <t>Allentown</t>
  </si>
  <si>
    <t>Asbury Park</t>
  </si>
  <si>
    <t>Atlantic Highlands</t>
  </si>
  <si>
    <t>Avon By The Sea</t>
  </si>
  <si>
    <t>Belmar</t>
  </si>
  <si>
    <t>Bradley Beach</t>
  </si>
  <si>
    <t>Brielle</t>
  </si>
  <si>
    <t>Colts Neck</t>
  </si>
  <si>
    <t>Deal</t>
  </si>
  <si>
    <t>Eatontown</t>
  </si>
  <si>
    <t>Englishtown</t>
  </si>
  <si>
    <t>Fair Haven</t>
  </si>
  <si>
    <t>Farmingdale</t>
  </si>
  <si>
    <t>Freehold Boro</t>
  </si>
  <si>
    <t>Freehold Twp</t>
  </si>
  <si>
    <t>Hazlet</t>
  </si>
  <si>
    <t>Highlands</t>
  </si>
  <si>
    <t>Holmdel</t>
  </si>
  <si>
    <t>Howell</t>
  </si>
  <si>
    <t>Interlaken</t>
  </si>
  <si>
    <t>Keansburg</t>
  </si>
  <si>
    <t>Keyport</t>
  </si>
  <si>
    <t>Little Silver</t>
  </si>
  <si>
    <t>Loch Arbour</t>
  </si>
  <si>
    <t>Long Branch</t>
  </si>
  <si>
    <t>Manalapan</t>
  </si>
  <si>
    <t>Manasquan</t>
  </si>
  <si>
    <t>Marlboro</t>
  </si>
  <si>
    <t>Matawan</t>
  </si>
  <si>
    <t>Middletown</t>
  </si>
  <si>
    <t>Millstone</t>
  </si>
  <si>
    <t>Monmouth Beach</t>
  </si>
  <si>
    <t>Neptune City</t>
  </si>
  <si>
    <t>Neptune Twp</t>
  </si>
  <si>
    <t>Oceanport</t>
  </si>
  <si>
    <t>Red Bank</t>
  </si>
  <si>
    <t>Roosevelt</t>
  </si>
  <si>
    <t>Rumson</t>
  </si>
  <si>
    <t>Sea Bright</t>
  </si>
  <si>
    <t>Sea Girt</t>
  </si>
  <si>
    <t>Shrewsbury Boro</t>
  </si>
  <si>
    <t>Shrewsbury Twp</t>
  </si>
  <si>
    <t>Lake Como</t>
  </si>
  <si>
    <t>Spring Lake</t>
  </si>
  <si>
    <t>Spring Lake Heights</t>
  </si>
  <si>
    <t>Tinton Falls</t>
  </si>
  <si>
    <t>Union Beach</t>
  </si>
  <si>
    <t>Upper Freehold</t>
  </si>
  <si>
    <t>Wall</t>
  </si>
  <si>
    <t>West Long Branch</t>
  </si>
  <si>
    <t>Boonton Twp</t>
  </si>
  <si>
    <t>Butler</t>
  </si>
  <si>
    <t>Chatham Boro</t>
  </si>
  <si>
    <t>Chatham Twp</t>
  </si>
  <si>
    <t>Chester Boro</t>
  </si>
  <si>
    <t>Chester Twp</t>
  </si>
  <si>
    <t>Denville</t>
  </si>
  <si>
    <t>Dover</t>
  </si>
  <si>
    <t>East Hanover</t>
  </si>
  <si>
    <t>Florham Park</t>
  </si>
  <si>
    <t>Hanover</t>
  </si>
  <si>
    <t>Harding</t>
  </si>
  <si>
    <t>Jefferson</t>
  </si>
  <si>
    <t>Kinnelon</t>
  </si>
  <si>
    <t>Lincoln Park</t>
  </si>
  <si>
    <t>Madison</t>
  </si>
  <si>
    <t>Mendham Boro</t>
  </si>
  <si>
    <t>Mendham Twp</t>
  </si>
  <si>
    <t>Mine Hill</t>
  </si>
  <si>
    <t>Montville</t>
  </si>
  <si>
    <t>Morris Plains</t>
  </si>
  <si>
    <t>Morristown</t>
  </si>
  <si>
    <t>Mountain Lakes</t>
  </si>
  <si>
    <t>Mount Arlington</t>
  </si>
  <si>
    <t>Mount Olive</t>
  </si>
  <si>
    <t>Netcong</t>
  </si>
  <si>
    <t>Parsippany-Troy Hills</t>
  </si>
  <si>
    <t>Long Hill</t>
  </si>
  <si>
    <t>Pequannock</t>
  </si>
  <si>
    <t>Randolph</t>
  </si>
  <si>
    <t>Riverdale</t>
  </si>
  <si>
    <t>Rockaway Boro</t>
  </si>
  <si>
    <t>Rockaway Twp</t>
  </si>
  <si>
    <t>Roxbury</t>
  </si>
  <si>
    <t>Victory Gardens</t>
  </si>
  <si>
    <t>Wharton</t>
  </si>
  <si>
    <t>Barnegat</t>
  </si>
  <si>
    <t>Barnegat Light</t>
  </si>
  <si>
    <t>Bay Head</t>
  </si>
  <si>
    <t>Beach Haven</t>
  </si>
  <si>
    <t>Beachwood</t>
  </si>
  <si>
    <t>Berkeley</t>
  </si>
  <si>
    <t>Brick</t>
  </si>
  <si>
    <t>Toms River</t>
  </si>
  <si>
    <t>Eagleswood</t>
  </si>
  <si>
    <t>Harvey Cedars</t>
  </si>
  <si>
    <t>Island Heights</t>
  </si>
  <si>
    <t>Jackson</t>
  </si>
  <si>
    <t>Lacey</t>
  </si>
  <si>
    <t>Lakehurst</t>
  </si>
  <si>
    <t>Lakewood</t>
  </si>
  <si>
    <t>Lavallette</t>
  </si>
  <si>
    <t>Little Egg Harbor</t>
  </si>
  <si>
    <t>Long Beach</t>
  </si>
  <si>
    <t>Manchester</t>
  </si>
  <si>
    <t>Mantoloking</t>
  </si>
  <si>
    <t>Ocean Gate</t>
  </si>
  <si>
    <t>Pine Beach</t>
  </si>
  <si>
    <t>Plumsted</t>
  </si>
  <si>
    <t>Point Pleasant</t>
  </si>
  <si>
    <t>Point Pleasant Beach</t>
  </si>
  <si>
    <t>Seaside Heights</t>
  </si>
  <si>
    <t>Seaside Park</t>
  </si>
  <si>
    <t>Ship Bottom</t>
  </si>
  <si>
    <t>South Toms River</t>
  </si>
  <si>
    <t>Stafford</t>
  </si>
  <si>
    <t>Surf City</t>
  </si>
  <si>
    <t>Tuckerton</t>
  </si>
  <si>
    <t>Bloomingdale</t>
  </si>
  <si>
    <t>Clifton</t>
  </si>
  <si>
    <t>Haledon</t>
  </si>
  <si>
    <t>Hawthorne</t>
  </si>
  <si>
    <t>Little Falls</t>
  </si>
  <si>
    <t>North Haledon</t>
  </si>
  <si>
    <t>Paterson</t>
  </si>
  <si>
    <t>Pompton Lakes</t>
  </si>
  <si>
    <t>Prospect Park</t>
  </si>
  <si>
    <t>Ringwood</t>
  </si>
  <si>
    <t>Totowa</t>
  </si>
  <si>
    <t>Wanaque</t>
  </si>
  <si>
    <t>Wayne</t>
  </si>
  <si>
    <t>West Milford</t>
  </si>
  <si>
    <t>Woodland Park</t>
  </si>
  <si>
    <t>Alloway</t>
  </si>
  <si>
    <t>Carneys Point</t>
  </si>
  <si>
    <t>Elmer</t>
  </si>
  <si>
    <t>Elsinboro</t>
  </si>
  <si>
    <t>Lower Alloway Creek</t>
  </si>
  <si>
    <t>Mannington</t>
  </si>
  <si>
    <t>Oldmans</t>
  </si>
  <si>
    <t>Penns Grove</t>
  </si>
  <si>
    <t>Pennsville</t>
  </si>
  <si>
    <t>Pilesgrove</t>
  </si>
  <si>
    <t>Pittsgrove</t>
  </si>
  <si>
    <t>Quinton</t>
  </si>
  <si>
    <t>Upper Pittsgrove</t>
  </si>
  <si>
    <t>Woodstown</t>
  </si>
  <si>
    <t>Bedminster</t>
  </si>
  <si>
    <t>Bernards</t>
  </si>
  <si>
    <t>Bernardsville</t>
  </si>
  <si>
    <t>Bound Brook</t>
  </si>
  <si>
    <t>Branchburg</t>
  </si>
  <si>
    <t>Bridgewater</t>
  </si>
  <si>
    <t>Far Hills</t>
  </si>
  <si>
    <t>Green Brook</t>
  </si>
  <si>
    <t>Hillsborough</t>
  </si>
  <si>
    <t>Manville</t>
  </si>
  <si>
    <t>Montgomery</t>
  </si>
  <si>
    <t>North Plainfield</t>
  </si>
  <si>
    <t>Peapack - Gladstone</t>
  </si>
  <si>
    <t>Rocky Hill</t>
  </si>
  <si>
    <t>Somerville</t>
  </si>
  <si>
    <t>South Bound Brook</t>
  </si>
  <si>
    <t>Watchung</t>
  </si>
  <si>
    <t>Andover Boro</t>
  </si>
  <si>
    <t>Andover Twp</t>
  </si>
  <si>
    <t>Branchville</t>
  </si>
  <si>
    <t>Byram</t>
  </si>
  <si>
    <t>Frankford</t>
  </si>
  <si>
    <t>Fredon</t>
  </si>
  <si>
    <t>Green</t>
  </si>
  <si>
    <t>Hamburg</t>
  </si>
  <si>
    <t>Hardyston</t>
  </si>
  <si>
    <t>Hopatcong</t>
  </si>
  <si>
    <t>Lafayette</t>
  </si>
  <si>
    <t>Montague</t>
  </si>
  <si>
    <t>Newton</t>
  </si>
  <si>
    <t>Ogdensburg</t>
  </si>
  <si>
    <t>Sandyston</t>
  </si>
  <si>
    <t>Sparta</t>
  </si>
  <si>
    <t>Stanhope</t>
  </si>
  <si>
    <t>Stillwater</t>
  </si>
  <si>
    <t>Vernon</t>
  </si>
  <si>
    <t>Walpack</t>
  </si>
  <si>
    <t>Wantage</t>
  </si>
  <si>
    <t>Berkeley Heights</t>
  </si>
  <si>
    <t>Clark</t>
  </si>
  <si>
    <t>Cranford</t>
  </si>
  <si>
    <t>Elizabeth</t>
  </si>
  <si>
    <t>Fanwood</t>
  </si>
  <si>
    <t>Garwood</t>
  </si>
  <si>
    <t>Hillside</t>
  </si>
  <si>
    <t>Kenilworth</t>
  </si>
  <si>
    <t>Linden</t>
  </si>
  <si>
    <t>Mountainside</t>
  </si>
  <si>
    <t>New Providence</t>
  </si>
  <si>
    <t>Plainfield</t>
  </si>
  <si>
    <t>Rahway</t>
  </si>
  <si>
    <t>Roselle</t>
  </si>
  <si>
    <t>Roselle Park</t>
  </si>
  <si>
    <t>Scotch Plains</t>
  </si>
  <si>
    <t>Summit</t>
  </si>
  <si>
    <t>Westfield</t>
  </si>
  <si>
    <t>Winfield</t>
  </si>
  <si>
    <t>Allamuchy</t>
  </si>
  <si>
    <t>Alpha</t>
  </si>
  <si>
    <t>Belvidere</t>
  </si>
  <si>
    <t>Blairstown</t>
  </si>
  <si>
    <t>Frelinghuysen</t>
  </si>
  <si>
    <t>Hackettstown</t>
  </si>
  <si>
    <t>Hardwick</t>
  </si>
  <si>
    <t>Harmony</t>
  </si>
  <si>
    <t>Hope</t>
  </si>
  <si>
    <t>Independence</t>
  </si>
  <si>
    <t>Knowlton</t>
  </si>
  <si>
    <t>Liberty</t>
  </si>
  <si>
    <t>Lopatcong</t>
  </si>
  <si>
    <t>Oxford</t>
  </si>
  <si>
    <t>Phillipsburg</t>
  </si>
  <si>
    <t>Pohatcong</t>
  </si>
  <si>
    <t>Washington Borough</t>
  </si>
  <si>
    <t>Washington Township</t>
  </si>
  <si>
    <t>White Twp</t>
  </si>
  <si>
    <t>ID</t>
  </si>
  <si>
    <t>500 Mill Road</t>
  </si>
  <si>
    <t>Brigantine City</t>
  </si>
  <si>
    <t>Buena Borough</t>
  </si>
  <si>
    <t>616 Central Avenue</t>
  </si>
  <si>
    <t>Buena Vista Township</t>
  </si>
  <si>
    <t>500 London Avenue</t>
  </si>
  <si>
    <t>Egg Harbor Twp.</t>
  </si>
  <si>
    <t>100 Central Avenue</t>
  </si>
  <si>
    <t>2305 Atlantic Avenue</t>
  </si>
  <si>
    <t>Margate City</t>
  </si>
  <si>
    <t>Northfield City</t>
  </si>
  <si>
    <t>1600 Shore Road</t>
  </si>
  <si>
    <t>295 Closter Dock Road</t>
  </si>
  <si>
    <t>Englewood City</t>
  </si>
  <si>
    <t>Englewood Cliffs</t>
  </si>
  <si>
    <t>Garfield City</t>
  </si>
  <si>
    <t>111 Outwater Lane</t>
  </si>
  <si>
    <t>Hackensack City</t>
  </si>
  <si>
    <t>65 Central Avenue</t>
  </si>
  <si>
    <t>85 Harriot Avenue</t>
  </si>
  <si>
    <t>367 Valley Brook Avenue</t>
  </si>
  <si>
    <t>12 Mercedes Drive</t>
  </si>
  <si>
    <t>455 Broadway</t>
  </si>
  <si>
    <t>Municipal Plaza</t>
  </si>
  <si>
    <t>55 Park Avenue</t>
  </si>
  <si>
    <t>Ridgewood Village</t>
  </si>
  <si>
    <t>151 West Passaic Street</t>
  </si>
  <si>
    <t>510 Route 46 West</t>
  </si>
  <si>
    <t>Wood-Ridge</t>
  </si>
  <si>
    <t>P.O. Box 307</t>
  </si>
  <si>
    <t>Municipal Drive</t>
  </si>
  <si>
    <t>525 High Street</t>
  </si>
  <si>
    <t>204 Washington Street</t>
  </si>
  <si>
    <t>711 Broad Street</t>
  </si>
  <si>
    <t>P.O. Box 249</t>
  </si>
  <si>
    <t>P.O. Box 368</t>
  </si>
  <si>
    <t>Medford Township</t>
  </si>
  <si>
    <t>Mount Holly</t>
  </si>
  <si>
    <t>P.O. Box 159</t>
  </si>
  <si>
    <t>P.O. Box 188</t>
  </si>
  <si>
    <t>P.O. Box 119</t>
  </si>
  <si>
    <t>20 Road C</t>
  </si>
  <si>
    <t>Berlin</t>
  </si>
  <si>
    <t>Camden City</t>
  </si>
  <si>
    <t>101 Gibbsboro Road</t>
  </si>
  <si>
    <t>P.O. Box 8</t>
  </si>
  <si>
    <t>135 Broadway</t>
  </si>
  <si>
    <t>Mt. Ephraim</t>
  </si>
  <si>
    <t>500 White Horse Pike</t>
  </si>
  <si>
    <t>307 Union Avenue</t>
  </si>
  <si>
    <t>3100 Dune Drive</t>
  </si>
  <si>
    <t>Cape May City</t>
  </si>
  <si>
    <t>Dennis Township</t>
  </si>
  <si>
    <t>Lower Township</t>
  </si>
  <si>
    <t>Upper Township</t>
  </si>
  <si>
    <t>590 Shiloh Pike</t>
  </si>
  <si>
    <t>152 Washington Avenue</t>
  </si>
  <si>
    <t>1 Provost Square</t>
  </si>
  <si>
    <t>44 City Hall Plaza</t>
  </si>
  <si>
    <t>114 Bridgeton Pike</t>
  </si>
  <si>
    <t>P.O. Box 314</t>
  </si>
  <si>
    <t>P.O. Box 856</t>
  </si>
  <si>
    <t>P.O. Box 113</t>
  </si>
  <si>
    <t>P.O. Box 56</t>
  </si>
  <si>
    <t>P.O. Box 1106</t>
  </si>
  <si>
    <t>1035 Broadway</t>
  </si>
  <si>
    <t>Bayonne City</t>
  </si>
  <si>
    <t>630 Avenue C</t>
  </si>
  <si>
    <t>34 Sherman Avenue</t>
  </si>
  <si>
    <t>6808 Park Avenue</t>
  </si>
  <si>
    <t>P.O. Box 418</t>
  </si>
  <si>
    <t>6 High St.</t>
  </si>
  <si>
    <t>P.O. Box 507</t>
  </si>
  <si>
    <t>Hopewell Borough</t>
  </si>
  <si>
    <t>P.O. Box 1081</t>
  </si>
  <si>
    <t>P.O. Box 592</t>
  </si>
  <si>
    <t>1 Municipal Plaza</t>
  </si>
  <si>
    <t>1 Old Bridge Plaza</t>
  </si>
  <si>
    <t>Perth Amboy City</t>
  </si>
  <si>
    <t>Municipal Complex</t>
  </si>
  <si>
    <t>641 Plainsboro Rd.</t>
  </si>
  <si>
    <t>P.O. Box 190</t>
  </si>
  <si>
    <t>One Aberdeen Square</t>
  </si>
  <si>
    <t>Allenhurst Borough</t>
  </si>
  <si>
    <t>Allentown Borough</t>
  </si>
  <si>
    <t>One Municipal Plaza</t>
  </si>
  <si>
    <t>Belmar Borough</t>
  </si>
  <si>
    <t>P.O. Box A</t>
  </si>
  <si>
    <t>Bradley Beach Borough</t>
  </si>
  <si>
    <t>Brielle Borough</t>
  </si>
  <si>
    <t>P.O. Box 445</t>
  </si>
  <si>
    <t>Deal Borough</t>
  </si>
  <si>
    <t>Englishtown Borough</t>
  </si>
  <si>
    <t>Fair Haven Borough</t>
  </si>
  <si>
    <t>Farmingdale Borough</t>
  </si>
  <si>
    <t>Freehold Borough</t>
  </si>
  <si>
    <t>Freehold Township</t>
  </si>
  <si>
    <t>Hazlet Township</t>
  </si>
  <si>
    <t>Highlands Borough</t>
  </si>
  <si>
    <t>Holmdel Township</t>
  </si>
  <si>
    <t>P.O. Box 410</t>
  </si>
  <si>
    <t>Howell Township</t>
  </si>
  <si>
    <t>P.O. Box 580</t>
  </si>
  <si>
    <t>Interlaken Borough</t>
  </si>
  <si>
    <t>Keansburg Borough</t>
  </si>
  <si>
    <t>Keyport Borough</t>
  </si>
  <si>
    <t>Little Silver Borough</t>
  </si>
  <si>
    <t>Loch Arbour Village</t>
  </si>
  <si>
    <t>Long Branch City</t>
  </si>
  <si>
    <t>344 Broadway</t>
  </si>
  <si>
    <t>Manalapan Township</t>
  </si>
  <si>
    <t>Manasquan Borough</t>
  </si>
  <si>
    <t>Marlboro Township</t>
  </si>
  <si>
    <t>Matawan Borough</t>
  </si>
  <si>
    <t>Middletown Township</t>
  </si>
  <si>
    <t>Monmouth Beach Borough</t>
  </si>
  <si>
    <t>Neptune Township</t>
  </si>
  <si>
    <t>P.O. Box 1125</t>
  </si>
  <si>
    <t>Ocean Township</t>
  </si>
  <si>
    <t>Oceanport Borough</t>
  </si>
  <si>
    <t>Red Bank Borough</t>
  </si>
  <si>
    <t>Roosevelt Borough</t>
  </si>
  <si>
    <t>Rumson Borough</t>
  </si>
  <si>
    <t>Sea Bright Borough</t>
  </si>
  <si>
    <t>Sea Girt Borough</t>
  </si>
  <si>
    <t>P.O. Box 296</t>
  </si>
  <si>
    <t>Shrewsbury Borough</t>
  </si>
  <si>
    <t>P.O. Box 7420</t>
  </si>
  <si>
    <t>Shrewsbury Township</t>
  </si>
  <si>
    <t>P.O. Box 569</t>
  </si>
  <si>
    <t>Spring Lake Borough</t>
  </si>
  <si>
    <t>Union Beach Borough</t>
  </si>
  <si>
    <t>Wall Township</t>
  </si>
  <si>
    <t>Butler Borough</t>
  </si>
  <si>
    <t>Chatham Borough</t>
  </si>
  <si>
    <t>Chester Borough</t>
  </si>
  <si>
    <t>P.O. Box 666</t>
  </si>
  <si>
    <t>Kinnelon Borough</t>
  </si>
  <si>
    <t>Madison Borough</t>
  </si>
  <si>
    <t>Mendham Borough</t>
  </si>
  <si>
    <t>Morris Township</t>
  </si>
  <si>
    <t>531 Speedwell Ave.</t>
  </si>
  <si>
    <t>Mount Arlington Borough</t>
  </si>
  <si>
    <t>419 Howard Blvd.</t>
  </si>
  <si>
    <t>P.O. Box 450</t>
  </si>
  <si>
    <t>Mountain Lakes Borough</t>
  </si>
  <si>
    <t>Netcong Borough</t>
  </si>
  <si>
    <t>Randolph Township</t>
  </si>
  <si>
    <t>Riverdale Borough</t>
  </si>
  <si>
    <t>Rockaway Borough</t>
  </si>
  <si>
    <t>P.O. Box 216</t>
  </si>
  <si>
    <t>Wharton Borough</t>
  </si>
  <si>
    <t>Barnegat Township</t>
  </si>
  <si>
    <t>P.O. Box 576</t>
  </si>
  <si>
    <t>P.O. Box 248</t>
  </si>
  <si>
    <t>P.O. Box B</t>
  </si>
  <si>
    <t>Jackson Township</t>
  </si>
  <si>
    <t>Lavallette Borough</t>
  </si>
  <si>
    <t>1306 Grand Central Ave</t>
  </si>
  <si>
    <t>Pine Beach Borough</t>
  </si>
  <si>
    <t>Point Pleasant Borough</t>
  </si>
  <si>
    <t>Seaside Park Borough</t>
  </si>
  <si>
    <t>Ship Bottom Borough</t>
  </si>
  <si>
    <t>144 Mill Street</t>
  </si>
  <si>
    <t>Surf City Borough</t>
  </si>
  <si>
    <t>Tuckerton Borough</t>
  </si>
  <si>
    <t>Passaic City</t>
  </si>
  <si>
    <t>5 Brophy Lane</t>
  </si>
  <si>
    <t>P.O. Box 425</t>
  </si>
  <si>
    <t>P.O. Box 157</t>
  </si>
  <si>
    <t>491 Route 45</t>
  </si>
  <si>
    <t>P.O. Box 527</t>
  </si>
  <si>
    <t>1180 Route 40</t>
  </si>
  <si>
    <t>P.O. Box 65</t>
  </si>
  <si>
    <t>Salem City</t>
  </si>
  <si>
    <t>P.O. Box 286</t>
  </si>
  <si>
    <t>1077 Route 202</t>
  </si>
  <si>
    <t>100 Commons Way</t>
  </si>
  <si>
    <t>1353 Main St</t>
  </si>
  <si>
    <t>P.O. Box 218</t>
  </si>
  <si>
    <t>12 Main Street</t>
  </si>
  <si>
    <t>Andover</t>
  </si>
  <si>
    <t>Franklin Borough</t>
  </si>
  <si>
    <t>443 Route 94</t>
  </si>
  <si>
    <t>Green Township</t>
  </si>
  <si>
    <t>Hamburg Borough</t>
  </si>
  <si>
    <t>Hampton Township</t>
  </si>
  <si>
    <t>Hopatcong Borough</t>
  </si>
  <si>
    <t>111 River Styx Road</t>
  </si>
  <si>
    <t>Lafayette Township</t>
  </si>
  <si>
    <t>Montague Township</t>
  </si>
  <si>
    <t>21 Church Street</t>
  </si>
  <si>
    <t>29 Park Avenue</t>
  </si>
  <si>
    <t>50 Winfield Scott Plaza</t>
  </si>
  <si>
    <t>1385 Route 22</t>
  </si>
  <si>
    <t>1 City Hall Plaza</t>
  </si>
  <si>
    <t>Summit City</t>
  </si>
  <si>
    <t>512 Springfield Avenue</t>
  </si>
  <si>
    <t>P.O. Box 284</t>
  </si>
  <si>
    <t>628 Route 94</t>
  </si>
  <si>
    <t>50 Municipal Drive</t>
  </si>
  <si>
    <t>555 CR 519</t>
  </si>
  <si>
    <t>Wood Chips-Brush &amp; Stumps</t>
  </si>
  <si>
    <t>the following information may be subject to change without notice:</t>
  </si>
  <si>
    <t>Phone</t>
  </si>
  <si>
    <t>Fax</t>
  </si>
  <si>
    <t>Email</t>
  </si>
  <si>
    <t>Abesecon City</t>
  </si>
  <si>
    <t>641-0663x105</t>
  </si>
  <si>
    <t>347-5700</t>
  </si>
  <si>
    <t>266-7800</t>
  </si>
  <si>
    <t>266-1240</t>
  </si>
  <si>
    <t>jdoring@brigantinebeachnj.com</t>
  </si>
  <si>
    <t>697-0280</t>
  </si>
  <si>
    <t>697-0832</t>
  </si>
  <si>
    <t xml:space="preserve">clerk@buenaboro.org </t>
  </si>
  <si>
    <t>692-4121</t>
  </si>
  <si>
    <t>692-7021</t>
  </si>
  <si>
    <t xml:space="preserve">bvtpwrks@msn.com </t>
  </si>
  <si>
    <t>628-2673</t>
  </si>
  <si>
    <t>628-3017</t>
  </si>
  <si>
    <t xml:space="preserve">corbincity@gmail.com </t>
  </si>
  <si>
    <t>965-4683</t>
  </si>
  <si>
    <t>965-0715</t>
  </si>
  <si>
    <t>jodik@eggharborcity.org</t>
  </si>
  <si>
    <t>385-6082</t>
  </si>
  <si>
    <t>476-4588</t>
  </si>
  <si>
    <t>emcityclerk@verizon.net</t>
  </si>
  <si>
    <t>561-3507</t>
  </si>
  <si>
    <t>561-5821</t>
  </si>
  <si>
    <t>jlapollo@folsomborough.com</t>
  </si>
  <si>
    <t>652-9265</t>
  </si>
  <si>
    <t>652-8738</t>
  </si>
  <si>
    <t>Hamilton Twp.</t>
  </si>
  <si>
    <t>567-4339</t>
  </si>
  <si>
    <t>926-7994</t>
  </si>
  <si>
    <t>926-5894</t>
  </si>
  <si>
    <t xml:space="preserve">linwoodpw@comcast.net </t>
  </si>
  <si>
    <t>Mullica Twp.</t>
  </si>
  <si>
    <t>561-7070</t>
  </si>
  <si>
    <t>561-3031</t>
  </si>
  <si>
    <t>kjohnson@mullicatownship.org</t>
  </si>
  <si>
    <t>641-7610</t>
  </si>
  <si>
    <t>646-7175</t>
  </si>
  <si>
    <t>qvitale@cityofnorthfield.org</t>
  </si>
  <si>
    <t>484-3640</t>
  </si>
  <si>
    <t>677-1755</t>
  </si>
  <si>
    <t xml:space="preserve">roglesby801@comcast.net </t>
  </si>
  <si>
    <t>652-1501</t>
  </si>
  <si>
    <t>652-8270</t>
  </si>
  <si>
    <t xml:space="preserve">portrepublic.cityclerk@comcast.net </t>
  </si>
  <si>
    <t>927-4048</t>
  </si>
  <si>
    <t>926-3016</t>
  </si>
  <si>
    <t>spdpwjim@yahoo.com</t>
  </si>
  <si>
    <t>Weymouth Twp.</t>
  </si>
  <si>
    <t/>
  </si>
  <si>
    <t>768-6942</t>
  </si>
  <si>
    <t>784-1407</t>
  </si>
  <si>
    <t xml:space="preserve">nwehmann@alpinenj.org </t>
  </si>
  <si>
    <t>387-4055x3</t>
  </si>
  <si>
    <t>387-6737</t>
  </si>
  <si>
    <t xml:space="preserve">dpw@bergenfield.com </t>
  </si>
  <si>
    <t>342-1736</t>
  </si>
  <si>
    <t>342-0574</t>
  </si>
  <si>
    <t xml:space="preserve">admin@bogotaonline.org </t>
  </si>
  <si>
    <t>939-2857</t>
  </si>
  <si>
    <t>939-6945</t>
  </si>
  <si>
    <t>784-0753</t>
  </si>
  <si>
    <t>784-9721</t>
  </si>
  <si>
    <t xml:space="preserve">dpw@closterboro.com </t>
  </si>
  <si>
    <t>768-2581</t>
  </si>
  <si>
    <t>E. Rutherford</t>
  </si>
  <si>
    <t>729-9751</t>
  </si>
  <si>
    <t>933-6111</t>
  </si>
  <si>
    <t xml:space="preserve">dpw@eastrutherfordnj.net </t>
  </si>
  <si>
    <t>943-1700</t>
  </si>
  <si>
    <t>943-9242</t>
  </si>
  <si>
    <t xml:space="preserve">kathy@edgewaternj.org </t>
  </si>
  <si>
    <t>262-6086</t>
  </si>
  <si>
    <t>262-0938</t>
  </si>
  <si>
    <t xml:space="preserve">administrator@emersonnj.org </t>
  </si>
  <si>
    <t>567-4395</t>
  </si>
  <si>
    <t>FairLawn</t>
  </si>
  <si>
    <t>794-5341</t>
  </si>
  <si>
    <t>703-4248</t>
  </si>
  <si>
    <t xml:space="preserve">recycling@fairlawn.org </t>
  </si>
  <si>
    <t>891-4333</t>
  </si>
  <si>
    <t>848-9453</t>
  </si>
  <si>
    <t xml:space="preserve">rlilienthal@franklinlakes.org </t>
  </si>
  <si>
    <t>670-3990</t>
  </si>
  <si>
    <t>670-3959</t>
  </si>
  <si>
    <t xml:space="preserve">publicworks@glenrocknj.net </t>
  </si>
  <si>
    <t>288-1072</t>
  </si>
  <si>
    <t>288-6408</t>
  </si>
  <si>
    <t xml:space="preserve">wspindlerhhdpw@gmail.com </t>
  </si>
  <si>
    <t>384-1037</t>
  </si>
  <si>
    <t>384-1206</t>
  </si>
  <si>
    <t>DPW@haworthnj.org</t>
  </si>
  <si>
    <t>HoHoKus</t>
  </si>
  <si>
    <t>445-8161</t>
  </si>
  <si>
    <t>612-8734</t>
  </si>
  <si>
    <t>pattmanj@ho-ho-kusboro.com</t>
  </si>
  <si>
    <t>641-0023</t>
  </si>
  <si>
    <t>641-1957</t>
  </si>
  <si>
    <t xml:space="preserve">wrhdpw1@aol.com </t>
  </si>
  <si>
    <t>529-0061</t>
  </si>
  <si>
    <t>845-2900</t>
  </si>
  <si>
    <t>909-0673</t>
  </si>
  <si>
    <t>LSchieli@maywoodboro.org</t>
  </si>
  <si>
    <t>445-5720</t>
  </si>
  <si>
    <t>652-6348</t>
  </si>
  <si>
    <t>mpdpwforeman@gmail.com</t>
  </si>
  <si>
    <t>641-1813</t>
  </si>
  <si>
    <t>641-9542</t>
  </si>
  <si>
    <t xml:space="preserve">mlyons@moonachie.us </t>
  </si>
  <si>
    <t>967-7068</t>
  </si>
  <si>
    <t>262-7967</t>
  </si>
  <si>
    <t xml:space="preserve">dpw@newmilfordboro.com </t>
  </si>
  <si>
    <t>No. Arlington</t>
  </si>
  <si>
    <t>661-3555</t>
  </si>
  <si>
    <t>991-0140</t>
  </si>
  <si>
    <t>mark.cunningham@northarlington.org</t>
  </si>
  <si>
    <t>767-7200</t>
  </si>
  <si>
    <t>784-2270</t>
  </si>
  <si>
    <t xml:space="preserve">joddo@norwoodboro.org </t>
  </si>
  <si>
    <t>405-7732</t>
  </si>
  <si>
    <t>337-1520</t>
  </si>
  <si>
    <t xml:space="preserve">recycle@oakland-nj.org </t>
  </si>
  <si>
    <t>664-1849</t>
  </si>
  <si>
    <t>664-3543</t>
  </si>
  <si>
    <t>265-2100x658</t>
  </si>
  <si>
    <t>265-0086</t>
  </si>
  <si>
    <t>391-2129</t>
  </si>
  <si>
    <t>391-7130</t>
  </si>
  <si>
    <t>pwayne@parkridgeboro.com</t>
  </si>
  <si>
    <t>945-5319</t>
  </si>
  <si>
    <t>943-1112</t>
  </si>
  <si>
    <t xml:space="preserve">dpw@ridgefieldboro.com </t>
  </si>
  <si>
    <t>440-4860</t>
  </si>
  <si>
    <t>641-1248</t>
  </si>
  <si>
    <t xml:space="preserve">aog560@aol.com  </t>
  </si>
  <si>
    <t>652-7623</t>
  </si>
  <si>
    <t>664-2346</t>
  </si>
  <si>
    <t>664-7754</t>
  </si>
  <si>
    <t xml:space="preserve">dpw@rivervalenj.org </t>
  </si>
  <si>
    <t>587-7752</t>
  </si>
  <si>
    <t>556-0581</t>
  </si>
  <si>
    <t>768-4217</t>
  </si>
  <si>
    <t>768-3355</t>
  </si>
  <si>
    <t xml:space="preserve">clerk@rockleigh.org </t>
  </si>
  <si>
    <t>Saddle Brook Twp.</t>
  </si>
  <si>
    <t xml:space="preserve">wsantiago@saddlebrooknj.gov </t>
  </si>
  <si>
    <t>So. Hackensack</t>
  </si>
  <si>
    <t xml:space="preserve">fwilson@teanecknj.gov </t>
  </si>
  <si>
    <t>288-1202</t>
  </si>
  <si>
    <t>288-3203</t>
  </si>
  <si>
    <t>rp161@teterboronj.org</t>
  </si>
  <si>
    <t xml:space="preserve">gkratz@waldwickpd.org </t>
  </si>
  <si>
    <t xml:space="preserve">v.baginski@verizon.net </t>
  </si>
  <si>
    <t>Washington Twp.</t>
  </si>
  <si>
    <t xml:space="preserve">purchasing@twpofwashington.us </t>
  </si>
  <si>
    <t xml:space="preserve">rwoods@westwoodnj.gov </t>
  </si>
  <si>
    <t>939-1215</t>
  </si>
  <si>
    <t xml:space="preserve">clerk@wclnj.com </t>
  </si>
  <si>
    <t>298-2121x13</t>
  </si>
  <si>
    <t>Bordentown Twp.</t>
  </si>
  <si>
    <t>291-2133</t>
  </si>
  <si>
    <t>291-0788</t>
  </si>
  <si>
    <t xml:space="preserve">d.buhrer@bordentowntownship.com </t>
  </si>
  <si>
    <t>386-0200 x124</t>
  </si>
  <si>
    <t>Burlington Twp.</t>
  </si>
  <si>
    <t>239-5909</t>
  </si>
  <si>
    <t>Chesterfield Twp.</t>
  </si>
  <si>
    <t>298-2311</t>
  </si>
  <si>
    <t>461-6969</t>
  </si>
  <si>
    <t>461-0685</t>
  </si>
  <si>
    <t xml:space="preserve">jfenimore@delancotownship.com </t>
  </si>
  <si>
    <t>461-7734x128</t>
  </si>
  <si>
    <t>764-7364</t>
  </si>
  <si>
    <t xml:space="preserve">jdesanto@delrantownship.org </t>
  </si>
  <si>
    <t>Eastampton Twp.</t>
  </si>
  <si>
    <t>877-0577</t>
  </si>
  <si>
    <t>877-2308</t>
  </si>
  <si>
    <t>edgewaterparkpw@comcast.net</t>
  </si>
  <si>
    <t>Evesham Twp.</t>
  </si>
  <si>
    <t>298-6344</t>
  </si>
  <si>
    <t>298-1552</t>
  </si>
  <si>
    <t xml:space="preserve">clerk@fieldsboro.us </t>
  </si>
  <si>
    <t xml:space="preserve">298-0542 </t>
  </si>
  <si>
    <t>298-1863</t>
  </si>
  <si>
    <t>clerk@mansfieldtwp-nj.com</t>
  </si>
  <si>
    <t>Medford Lakes Boro</t>
  </si>
  <si>
    <t>654-8898</t>
  </si>
  <si>
    <t>654-1816</t>
  </si>
  <si>
    <t xml:space="preserve">markjmc@comcast.net </t>
  </si>
  <si>
    <t>234-2070</t>
  </si>
  <si>
    <t>234-9424</t>
  </si>
  <si>
    <t xml:space="preserve">mdrinkard@mountlaurel.com </t>
  </si>
  <si>
    <t>758-2172x10</t>
  </si>
  <si>
    <t>758-1822</t>
  </si>
  <si>
    <t>clerk@newhanovertwp.com</t>
  </si>
  <si>
    <t>North Hanover Twp.</t>
  </si>
  <si>
    <t>829-8215</t>
  </si>
  <si>
    <t>829-4096</t>
  </si>
  <si>
    <t>894-8222</t>
  </si>
  <si>
    <t>894-9417</t>
  </si>
  <si>
    <t xml:space="preserve">ksmick@pemberton.comcastbiz.net </t>
  </si>
  <si>
    <t>Pemberton Twp.</t>
  </si>
  <si>
    <t>894-7968</t>
  </si>
  <si>
    <t>894-8018</t>
  </si>
  <si>
    <t xml:space="preserve">dmcbreen@pemberton-twp.com </t>
  </si>
  <si>
    <t>461-0284</t>
  </si>
  <si>
    <t>461-5878</t>
  </si>
  <si>
    <t>829-1792</t>
  </si>
  <si>
    <t>829-1413</t>
  </si>
  <si>
    <t xml:space="preserve">scottreed@comcast.net </t>
  </si>
  <si>
    <t>268-2377x304</t>
  </si>
  <si>
    <t>268-2701</t>
  </si>
  <si>
    <t xml:space="preserve">sonorato@shamong.net </t>
  </si>
  <si>
    <t>859-2736</t>
  </si>
  <si>
    <t>859-1465</t>
  </si>
  <si>
    <t xml:space="preserve">jbarton@southamptonnj.org </t>
  </si>
  <si>
    <t>Springfield Twp.</t>
  </si>
  <si>
    <t>268-1220</t>
  </si>
  <si>
    <t>268-7430</t>
  </si>
  <si>
    <t>slogan@wtbcnj.org</t>
  </si>
  <si>
    <t>Westampton Twp.</t>
  </si>
  <si>
    <t xml:space="preserve">mkarp@westampton.com </t>
  </si>
  <si>
    <t>Woodland Twp.</t>
  </si>
  <si>
    <t>547-1240</t>
  </si>
  <si>
    <t>546-4749</t>
  </si>
  <si>
    <t>d.taraschi@boroughofaudubon.com</t>
  </si>
  <si>
    <t>547-5236</t>
  </si>
  <si>
    <t>546-5143</t>
  </si>
  <si>
    <t>547-2486x10</t>
  </si>
  <si>
    <t>931-1111</t>
  </si>
  <si>
    <t>931-6586</t>
  </si>
  <si>
    <t>jlciano@comcast.net</t>
  </si>
  <si>
    <t>767-0056</t>
  </si>
  <si>
    <t>768-3730</t>
  </si>
  <si>
    <t>dpwsupt@berlinnj.org</t>
  </si>
  <si>
    <t>Berlin Twp.</t>
  </si>
  <si>
    <t>767-5052</t>
  </si>
  <si>
    <t>456-7785</t>
  </si>
  <si>
    <t>424-4422</t>
  </si>
  <si>
    <t>424-0119</t>
  </si>
  <si>
    <t>767-4153</t>
  </si>
  <si>
    <t>820-0376</t>
  </si>
  <si>
    <t>627-0242</t>
  </si>
  <si>
    <t>783-6655</t>
  </si>
  <si>
    <t>782-8694</t>
  </si>
  <si>
    <t>Glendora</t>
  </si>
  <si>
    <t>227-8666</t>
  </si>
  <si>
    <t>228-7908</t>
  </si>
  <si>
    <t>546-2580</t>
  </si>
  <si>
    <t>546-2584</t>
  </si>
  <si>
    <t>jellis@haddonhts.com</t>
  </si>
  <si>
    <t>Haddon Twp.</t>
  </si>
  <si>
    <t>854-1825</t>
  </si>
  <si>
    <t>854-0279</t>
  </si>
  <si>
    <t>bprince@haddontwp.com</t>
  </si>
  <si>
    <t>573-6212</t>
  </si>
  <si>
    <t>573-6977</t>
  </si>
  <si>
    <t>783-1848</t>
  </si>
  <si>
    <t>782-9447</t>
  </si>
  <si>
    <t>rlodovici@aol.com</t>
  </si>
  <si>
    <t>858-2457</t>
  </si>
  <si>
    <t>854-0180</t>
  </si>
  <si>
    <t>r.hawco@oaklyn-nj.net</t>
  </si>
  <si>
    <t>662-4563</t>
  </si>
  <si>
    <t>662-9508</t>
  </si>
  <si>
    <t>aferiozzi@twp.pennsauken.nj.us</t>
  </si>
  <si>
    <t>783-0619</t>
  </si>
  <si>
    <t>783-7078</t>
  </si>
  <si>
    <t>784-0179</t>
  </si>
  <si>
    <t>783-4648</t>
  </si>
  <si>
    <t>783-0524</t>
  </si>
  <si>
    <t>gruggieri@somerdale-nj.com</t>
  </si>
  <si>
    <t>783-0600</t>
  </si>
  <si>
    <t>783-7949</t>
  </si>
  <si>
    <t>Voorhees Twp.</t>
  </si>
  <si>
    <t>joefarley24@msn.com</t>
  </si>
  <si>
    <t>Waterford Twp.</t>
  </si>
  <si>
    <t>mmicklasavage@waterfordtwp.org</t>
  </si>
  <si>
    <t>Winslow Twp.</t>
  </si>
  <si>
    <t>368-5777</t>
  </si>
  <si>
    <t>884-9570</t>
  </si>
  <si>
    <t>884-8821</t>
  </si>
  <si>
    <t>uptownphillydog@yahoo.com</t>
  </si>
  <si>
    <t>884-8648</t>
  </si>
  <si>
    <t>884-1732</t>
  </si>
  <si>
    <t>wgibson425@yahoo.com</t>
  </si>
  <si>
    <t>861-5309</t>
  </si>
  <si>
    <t>861-9719</t>
  </si>
  <si>
    <t>dtpublicworks@dennistwp.org</t>
  </si>
  <si>
    <t>884-0898 ext:10</t>
  </si>
  <si>
    <t>884-7578</t>
  </si>
  <si>
    <t>Lthomas@townshipoflower.org</t>
  </si>
  <si>
    <t>Middle Twp.</t>
  </si>
  <si>
    <t>465-8745</t>
  </si>
  <si>
    <t>463-8286</t>
  </si>
  <si>
    <t>rflynn@middletownship.com</t>
  </si>
  <si>
    <t>399-6111</t>
  </si>
  <si>
    <t>399-8407</t>
  </si>
  <si>
    <t>mrossbach@ocnj.us</t>
  </si>
  <si>
    <t>368-7311</t>
  </si>
  <si>
    <t>368-6920</t>
  </si>
  <si>
    <t>russg@stone-harbor.nj.us</t>
  </si>
  <si>
    <t>628-2647 Ext:352</t>
  </si>
  <si>
    <t>628-3092</t>
  </si>
  <si>
    <t xml:space="preserve">roaddepartment@uppertownship.com </t>
  </si>
  <si>
    <t>gbasile@westcapemay.us</t>
  </si>
  <si>
    <t>dfrederick@wildwoodnj.com</t>
  </si>
  <si>
    <t xml:space="preserve">jbond@wildwoodcrest.org </t>
  </si>
  <si>
    <t xml:space="preserve">woodbinem@yahoo.com </t>
  </si>
  <si>
    <t>455-3230 x240</t>
  </si>
  <si>
    <t>451-6151</t>
  </si>
  <si>
    <t xml:space="preserve">cassidyj@cityofbridgeton.com </t>
  </si>
  <si>
    <t>Commercial Twp.</t>
  </si>
  <si>
    <t>455-3200</t>
  </si>
  <si>
    <t>455-0025</t>
  </si>
  <si>
    <t>Downe Twp.</t>
  </si>
  <si>
    <t>Fairfield Twp.</t>
  </si>
  <si>
    <t>Hopewell Twp.</t>
  </si>
  <si>
    <t>455-1230x19</t>
  </si>
  <si>
    <t>455-3080</t>
  </si>
  <si>
    <t>publicworks@hopewelltwp-nj.com</t>
  </si>
  <si>
    <t>Lawrence Twp.</t>
  </si>
  <si>
    <t>825-7000 x7312</t>
  </si>
  <si>
    <t>327-2734</t>
  </si>
  <si>
    <t>935-1549x623</t>
  </si>
  <si>
    <t>455-0369</t>
  </si>
  <si>
    <t xml:space="preserve">shilohclerk@verizon.net </t>
  </si>
  <si>
    <t>Stow Creek Rd.</t>
  </si>
  <si>
    <t>451-8822</t>
  </si>
  <si>
    <t>451-3376</t>
  </si>
  <si>
    <t>info@stowcreektwp.com</t>
  </si>
  <si>
    <t>450-3415</t>
  </si>
  <si>
    <t>450-3421</t>
  </si>
  <si>
    <t xml:space="preserve">jerrybellevillepw@gmail.com </t>
  </si>
  <si>
    <t>239-1410</t>
  </si>
  <si>
    <t>226-3040</t>
  </si>
  <si>
    <t>228-5439</t>
  </si>
  <si>
    <t xml:space="preserve">dpw@essexfellsboro.com </t>
  </si>
  <si>
    <t>399-6697</t>
  </si>
  <si>
    <t>399-6798</t>
  </si>
  <si>
    <t xml:space="preserve">aubreymalvasio123@hotmail.com </t>
  </si>
  <si>
    <t>535-7973</t>
  </si>
  <si>
    <t>535-7697</t>
  </si>
  <si>
    <t>rjones@livingstonnj.org</t>
  </si>
  <si>
    <t>509-5711</t>
  </si>
  <si>
    <t>783-7703</t>
  </si>
  <si>
    <t xml:space="preserve">cbrandon@montclairnjusa.org </t>
  </si>
  <si>
    <t>733-3861</t>
  </si>
  <si>
    <t>733-5961</t>
  </si>
  <si>
    <t xml:space="preserve">andersonb@ci.newark.nj.us </t>
  </si>
  <si>
    <t>228-6410x100</t>
  </si>
  <si>
    <t>229-2914</t>
  </si>
  <si>
    <t>ncdpw@optonline.net</t>
  </si>
  <si>
    <t>284-4958</t>
  </si>
  <si>
    <t>284-4905</t>
  </si>
  <si>
    <t xml:space="preserve">pdavis@nutleynj.org </t>
  </si>
  <si>
    <t>266-4031</t>
  </si>
  <si>
    <t>677-7848</t>
  </si>
  <si>
    <t xml:space="preserve">mmayes@ci.orange.nj.us </t>
  </si>
  <si>
    <t xml:space="preserve">gschall@roselandnj.org </t>
  </si>
  <si>
    <t>761-4357</t>
  </si>
  <si>
    <t xml:space="preserve">health@westcaldwell.com </t>
  </si>
  <si>
    <t xml:space="preserve">nsalese@westorange.org </t>
  </si>
  <si>
    <t>E. Greenwich Twp.</t>
  </si>
  <si>
    <t>423-0654</t>
  </si>
  <si>
    <t>224-0296</t>
  </si>
  <si>
    <t>Elk Twp.</t>
  </si>
  <si>
    <t>881-6525x21</t>
  </si>
  <si>
    <t>863-9106</t>
  </si>
  <si>
    <t xml:space="preserve">dpine@elktownshipnj.gov </t>
  </si>
  <si>
    <t>Franklin Twp.</t>
  </si>
  <si>
    <t>694-3155</t>
  </si>
  <si>
    <t>694-1755</t>
  </si>
  <si>
    <t>Glassboro Boro</t>
  </si>
  <si>
    <t>881-8422</t>
  </si>
  <si>
    <t>863-9286</t>
  </si>
  <si>
    <t xml:space="preserve">rclark@glassboro.org </t>
  </si>
  <si>
    <t>Greenwich Twp.</t>
  </si>
  <si>
    <t>224-0373</t>
  </si>
  <si>
    <t>224-0376</t>
  </si>
  <si>
    <t xml:space="preserve">bschoch@greenwichtwp.com </t>
  </si>
  <si>
    <t>Harrison Twp.</t>
  </si>
  <si>
    <t>223-1308</t>
  </si>
  <si>
    <t>223-1330</t>
  </si>
  <si>
    <t xml:space="preserve">htpw@harrisontwp.us </t>
  </si>
  <si>
    <t>Logan Twp.</t>
  </si>
  <si>
    <t>467-0859</t>
  </si>
  <si>
    <t>467-0396</t>
  </si>
  <si>
    <t xml:space="preserve">mriley@logan-twp.org </t>
  </si>
  <si>
    <t>468-9088</t>
  </si>
  <si>
    <t>468-3671</t>
  </si>
  <si>
    <t xml:space="preserve">plevine@mantuatownship.com </t>
  </si>
  <si>
    <t>Monroe Twp.</t>
  </si>
  <si>
    <t>728-2726</t>
  </si>
  <si>
    <t>National Park Boro</t>
  </si>
  <si>
    <t>697-1100</t>
  </si>
  <si>
    <t>697-3014</t>
  </si>
  <si>
    <t>tvancamp@newfieldboro.org</t>
  </si>
  <si>
    <t>589-1040</t>
  </si>
  <si>
    <t>589-6833</t>
  </si>
  <si>
    <t>hwalker39@comcast.net</t>
  </si>
  <si>
    <t>So. Harrison Twp.</t>
  </si>
  <si>
    <t>769-3737</t>
  </si>
  <si>
    <t>769-8048</t>
  </si>
  <si>
    <t xml:space="preserve">jsukeforth@southharrison-nj.org </t>
  </si>
  <si>
    <t>West Deptford Twp.</t>
  </si>
  <si>
    <t>ddomico@westville-nj.com</t>
  </si>
  <si>
    <t>Woolwich Twp.</t>
  </si>
  <si>
    <t>467-1445x3114</t>
  </si>
  <si>
    <t>467-5487</t>
  </si>
  <si>
    <t xml:space="preserve">mfruits@woolwichtwp.org </t>
  </si>
  <si>
    <t>858-6066</t>
  </si>
  <si>
    <t>858-6111</t>
  </si>
  <si>
    <t>publicworks@baynj.org</t>
  </si>
  <si>
    <t>481-2903</t>
  </si>
  <si>
    <t>481-0627</t>
  </si>
  <si>
    <t>boroughofeastnewark@verizon.net</t>
  </si>
  <si>
    <t>420-2277</t>
  </si>
  <si>
    <t>222-3830</t>
  </si>
  <si>
    <t>No. Bergen Twp.</t>
  </si>
  <si>
    <t>422-0100</t>
  </si>
  <si>
    <t>392-9352</t>
  </si>
  <si>
    <t xml:space="preserve">mac602@aol.com </t>
  </si>
  <si>
    <t>864-7938</t>
  </si>
  <si>
    <t>348-5839</t>
  </si>
  <si>
    <t>348-4667</t>
  </si>
  <si>
    <t>Weehawken Twp.</t>
  </si>
  <si>
    <t>Alexandria Twp.</t>
  </si>
  <si>
    <t>996-7071</t>
  </si>
  <si>
    <t>Bethlehem Twp.</t>
  </si>
  <si>
    <t>479-4866</t>
  </si>
  <si>
    <t>735-8616</t>
  </si>
  <si>
    <t>rphelan@clintonnj.gov</t>
  </si>
  <si>
    <t>Clinton Twp.</t>
  </si>
  <si>
    <t>Delaware Twp.</t>
  </si>
  <si>
    <t>E. Amwell Twp.</t>
  </si>
  <si>
    <t>Kingwood Twp.</t>
  </si>
  <si>
    <t>397-2230</t>
  </si>
  <si>
    <t>publicworks@lambertvillenj.org</t>
  </si>
  <si>
    <t>Lebanon Twp.</t>
  </si>
  <si>
    <t>Raritan Twp.</t>
  </si>
  <si>
    <t>Tewksbury Twp.</t>
  </si>
  <si>
    <t>Union Twp.</t>
  </si>
  <si>
    <t>East Windsor Twp.</t>
  </si>
  <si>
    <t>443-4000</t>
  </si>
  <si>
    <t>443-8303</t>
  </si>
  <si>
    <t>public_works@east-windsor.nj.us</t>
  </si>
  <si>
    <t>890-3560</t>
  </si>
  <si>
    <t>890-1559</t>
  </si>
  <si>
    <t>JWyrough@hamiltonnj.com</t>
  </si>
  <si>
    <t>466-0168</t>
  </si>
  <si>
    <t>466-8511</t>
  </si>
  <si>
    <t>587-1894</t>
  </si>
  <si>
    <t>584-0220</t>
  </si>
  <si>
    <t xml:space="preserve">Gwhitehead@lawrencetwp.com </t>
  </si>
  <si>
    <t>688-2566</t>
  </si>
  <si>
    <t>688-2052</t>
  </si>
  <si>
    <t>Robbinsville Twp.</t>
  </si>
  <si>
    <t>259-0422</t>
  </si>
  <si>
    <t>259-0322</t>
  </si>
  <si>
    <t>West Windsor Twp.</t>
  </si>
  <si>
    <t>541-3882</t>
  </si>
  <si>
    <t>541-9148</t>
  </si>
  <si>
    <t>rileyj@carteret.net</t>
  </si>
  <si>
    <t>395-0900 x229</t>
  </si>
  <si>
    <t>395-9272</t>
  </si>
  <si>
    <t>390-6984</t>
  </si>
  <si>
    <t>390-6929</t>
  </si>
  <si>
    <t xml:space="preserve">recycling@eastbrunswick.org </t>
  </si>
  <si>
    <t>247-9379</t>
  </si>
  <si>
    <t>247-4844</t>
  </si>
  <si>
    <t xml:space="preserve">ftroy@hpboro.com </t>
  </si>
  <si>
    <t>521-2222</t>
  </si>
  <si>
    <t>521-3455</t>
  </si>
  <si>
    <t>jamesburg@jamesburgborough.org</t>
  </si>
  <si>
    <t>632-8519</t>
  </si>
  <si>
    <t>632-8557</t>
  </si>
  <si>
    <t>recycle@metuchen.com</t>
  </si>
  <si>
    <t>356-7953</t>
  </si>
  <si>
    <t>356-7954</t>
  </si>
  <si>
    <t>828-2100 x135</t>
  </si>
  <si>
    <t>642-7405</t>
  </si>
  <si>
    <t>826-2010</t>
  </si>
  <si>
    <t>826-1188</t>
  </si>
  <si>
    <t>799-0099</t>
  </si>
  <si>
    <t>799-3349</t>
  </si>
  <si>
    <t xml:space="preserve">nblitz@plainsboronj.com </t>
  </si>
  <si>
    <t>390-7008</t>
  </si>
  <si>
    <t>613-3963</t>
  </si>
  <si>
    <t xml:space="preserve">recycling@sayreville.com </t>
  </si>
  <si>
    <t>South Brunswick/Monmouth Junction</t>
  </si>
  <si>
    <t>329-4000 x7274</t>
  </si>
  <si>
    <t>329-4685</t>
  </si>
  <si>
    <t xml:space="preserve">bepps@sbtnj.net </t>
  </si>
  <si>
    <t>754-1179</t>
  </si>
  <si>
    <t xml:space="preserve">atempel@southplainfieldnj.com </t>
  </si>
  <si>
    <t>257-9051</t>
  </si>
  <si>
    <t>613-6113</t>
  </si>
  <si>
    <t xml:space="preserve">dpw@southrivernj.org </t>
  </si>
  <si>
    <t>Aberdeen Twp.</t>
  </si>
  <si>
    <t>583-4200 x400</t>
  </si>
  <si>
    <t>531-2912</t>
  </si>
  <si>
    <t>Avon By the Sea</t>
  </si>
  <si>
    <t>502-4510</t>
  </si>
  <si>
    <t>774-0605</t>
  </si>
  <si>
    <t>681-0452</t>
  </si>
  <si>
    <t>681-6631</t>
  </si>
  <si>
    <t xml:space="preserve">DPW@boro.belmar.nj.us </t>
  </si>
  <si>
    <t>Colts Neck Twp.</t>
  </si>
  <si>
    <t>531-1454</t>
  </si>
  <si>
    <t>531-1705</t>
  </si>
  <si>
    <t xml:space="preserve">Administrator@dealborough.com </t>
  </si>
  <si>
    <t>462-4200</t>
  </si>
  <si>
    <t>409-1453</t>
  </si>
  <si>
    <t>294-2161</t>
  </si>
  <si>
    <t>866-8944</t>
  </si>
  <si>
    <t xml:space="preserve">kketcham@twp.freehold.nj.us </t>
  </si>
  <si>
    <t>946-2820x1212</t>
  </si>
  <si>
    <t>938-4500 x2451</t>
  </si>
  <si>
    <t>919-1697</t>
  </si>
  <si>
    <t>739-5436</t>
  </si>
  <si>
    <t>739-2181</t>
  </si>
  <si>
    <t>Lake Como (So. Belmar)</t>
  </si>
  <si>
    <t>446-8404</t>
  </si>
  <si>
    <t>446-9615</t>
  </si>
  <si>
    <t xml:space="preserve">tdavis@mtnj.org </t>
  </si>
  <si>
    <t>536-9295</t>
  </si>
  <si>
    <t>617-0448</t>
  </si>
  <si>
    <t>615-2008</t>
  </si>
  <si>
    <t>671-0039</t>
  </si>
  <si>
    <t>Millstone Twp.</t>
  </si>
  <si>
    <t>446-4249x5</t>
  </si>
  <si>
    <t>446-1560</t>
  </si>
  <si>
    <t xml:space="preserve">twpadm@millstone.nj.us </t>
  </si>
  <si>
    <t>741-3116</t>
  </si>
  <si>
    <t>TintonFalls Borough</t>
  </si>
  <si>
    <t>Upper Freehold Twp.</t>
  </si>
  <si>
    <t>758-7715</t>
  </si>
  <si>
    <t>758-1183</t>
  </si>
  <si>
    <t xml:space="preserve">sfiorenzo@uftnj.com </t>
  </si>
  <si>
    <t>West Long Branch Boro</t>
  </si>
  <si>
    <t xml:space="preserve">lcole@westlongbranch.org </t>
  </si>
  <si>
    <t>263-4725</t>
  </si>
  <si>
    <t>Boonton Twp.</t>
  </si>
  <si>
    <t>838-7200</t>
  </si>
  <si>
    <t>838-3762</t>
  </si>
  <si>
    <t>Chatham Twp.</t>
  </si>
  <si>
    <t>Chester Twp.</t>
  </si>
  <si>
    <t>879-5100 x823</t>
  </si>
  <si>
    <t>879-8281</t>
  </si>
  <si>
    <t>Denville Twp.</t>
  </si>
  <si>
    <t>625-8334</t>
  </si>
  <si>
    <t>625-4402</t>
  </si>
  <si>
    <t>jegbert@denvillenj.org</t>
  </si>
  <si>
    <t>Dover, Town of</t>
  </si>
  <si>
    <t>366-2200X2152</t>
  </si>
  <si>
    <t>366-0039</t>
  </si>
  <si>
    <t xml:space="preserve">wisselin@dover.nj.us </t>
  </si>
  <si>
    <t>East Hanover Twp.</t>
  </si>
  <si>
    <t>428-3063</t>
  </si>
  <si>
    <t>887-3981</t>
  </si>
  <si>
    <t xml:space="preserve">ehdpwmac@yahoo.com </t>
  </si>
  <si>
    <t>Hanover Twp.</t>
  </si>
  <si>
    <t>428-2495</t>
  </si>
  <si>
    <t>515-2709</t>
  </si>
  <si>
    <t xml:space="preserve">mbura@hanovertownship.com </t>
  </si>
  <si>
    <t>Harding Twp.</t>
  </si>
  <si>
    <t>267-2448</t>
  </si>
  <si>
    <t>292-9539</t>
  </si>
  <si>
    <t xml:space="preserve">ttoribio@hardingnj.org </t>
  </si>
  <si>
    <t>Jefferson Twp.</t>
  </si>
  <si>
    <t>208-3639</t>
  </si>
  <si>
    <t>697-4033</t>
  </si>
  <si>
    <t xml:space="preserve">promano@jeffersontownship.net </t>
  </si>
  <si>
    <t>838-2255x8</t>
  </si>
  <si>
    <t>838-3441</t>
  </si>
  <si>
    <t xml:space="preserve">johnwhitehead39@yahoo.com </t>
  </si>
  <si>
    <t>Long Hill Twp.</t>
  </si>
  <si>
    <t>647-0070</t>
  </si>
  <si>
    <t>903-0210</t>
  </si>
  <si>
    <t xml:space="preserve">roads@longhillnj.us </t>
  </si>
  <si>
    <t>Mendham Twp.</t>
  </si>
  <si>
    <t>Mine Hill Twp.</t>
  </si>
  <si>
    <t>366-9031x13</t>
  </si>
  <si>
    <t>366-1626</t>
  </si>
  <si>
    <t>clerk@minehill.com</t>
  </si>
  <si>
    <t>Montville Twp.</t>
  </si>
  <si>
    <t>331-3341</t>
  </si>
  <si>
    <t>402-0787</t>
  </si>
  <si>
    <t xml:space="preserve">jhercek@montvillenj.org </t>
  </si>
  <si>
    <t>538-2224</t>
  </si>
  <si>
    <t>538-8834</t>
  </si>
  <si>
    <t xml:space="preserve">mclaudati@gmail.com </t>
  </si>
  <si>
    <t>326-7398</t>
  </si>
  <si>
    <t>326-9580</t>
  </si>
  <si>
    <t xml:space="preserve">teschmann@morristwp.com </t>
  </si>
  <si>
    <t>Mount Olive Twp.</t>
  </si>
  <si>
    <t>691-0900 x7340</t>
  </si>
  <si>
    <t>691-5987</t>
  </si>
  <si>
    <t xml:space="preserve">tquinn@mtolivetwp.org </t>
  </si>
  <si>
    <t>263-7274</t>
  </si>
  <si>
    <t>263-7373</t>
  </si>
  <si>
    <t>gschneider@parsippany.net</t>
  </si>
  <si>
    <t>Pequannock Twp.</t>
  </si>
  <si>
    <t>835-5700 x128</t>
  </si>
  <si>
    <t>835-2472</t>
  </si>
  <si>
    <t xml:space="preserve">correale@njlincs.net </t>
  </si>
  <si>
    <t>989-7050</t>
  </si>
  <si>
    <t>989-7076</t>
  </si>
  <si>
    <t xml:space="preserve">kheath@randolphnj.org </t>
  </si>
  <si>
    <t>835-6077</t>
  </si>
  <si>
    <t>835-0783</t>
  </si>
  <si>
    <t>sschotanus@riverdalenj.gov</t>
  </si>
  <si>
    <t>627-2000</t>
  </si>
  <si>
    <t>627-8294</t>
  </si>
  <si>
    <t>Rockaway Twp.</t>
  </si>
  <si>
    <t>671-1700</t>
  </si>
  <si>
    <t>983-2896</t>
  </si>
  <si>
    <t>Roxbury Twp.</t>
  </si>
  <si>
    <t xml:space="preserve">mainesd@roxburynj.us </t>
  </si>
  <si>
    <t>366-2200x2152</t>
  </si>
  <si>
    <t xml:space="preserve">recyclingvg@aol.com </t>
  </si>
  <si>
    <t xml:space="preserve">rread@wtmorris.net </t>
  </si>
  <si>
    <t xml:space="preserve">shutchins@whartonnj.com </t>
  </si>
  <si>
    <t>494-9196</t>
  </si>
  <si>
    <t>494-4827</t>
  </si>
  <si>
    <t xml:space="preserve">kathy.guerrero@barnegatlight.org </t>
  </si>
  <si>
    <t>698-0080 x174</t>
  </si>
  <si>
    <t>698-1302</t>
  </si>
  <si>
    <t xml:space="preserve">mikeb@barnegat.net </t>
  </si>
  <si>
    <t>892-1287</t>
  </si>
  <si>
    <t>492-0111x18</t>
  </si>
  <si>
    <t>492-1635</t>
  </si>
  <si>
    <t xml:space="preserve">jsferra@beachhaven-nj.gov </t>
  </si>
  <si>
    <t>286-6010/6015</t>
  </si>
  <si>
    <t>286-6011</t>
  </si>
  <si>
    <t xml:space="preserve">beachwoodpw@comcast.net </t>
  </si>
  <si>
    <t>Berkeley Twp.</t>
  </si>
  <si>
    <t>Eagleswood Twp.</t>
  </si>
  <si>
    <t>Lacey Twp.</t>
  </si>
  <si>
    <t>693-1100 x2301</t>
  </si>
  <si>
    <t>693-7108</t>
  </si>
  <si>
    <t>lacey.publicworks@laceytownship.org</t>
  </si>
  <si>
    <t>905-3405x6021</t>
  </si>
  <si>
    <t>367-5401</t>
  </si>
  <si>
    <t>Long Beach Twp.</t>
  </si>
  <si>
    <t>Manchester Twp.</t>
  </si>
  <si>
    <t>657-8121 x3310</t>
  </si>
  <si>
    <t>657-5242</t>
  </si>
  <si>
    <t xml:space="preserve">tlynch@manchestertwp.com </t>
  </si>
  <si>
    <t>475-6983</t>
  </si>
  <si>
    <t>475-7671</t>
  </si>
  <si>
    <t xml:space="preserve">boroclerk@mantoloking.org </t>
  </si>
  <si>
    <t>269-3233</t>
  </si>
  <si>
    <t>269-5924</t>
  </si>
  <si>
    <t>ogclerk@verizon.net                        ogmayor@verizon.net</t>
  </si>
  <si>
    <t>Ocean Twp.</t>
  </si>
  <si>
    <t>639-3302x233</t>
  </si>
  <si>
    <t>693-9026</t>
  </si>
  <si>
    <t xml:space="preserve">dpw@townshipofocean.org </t>
  </si>
  <si>
    <t>349-6425</t>
  </si>
  <si>
    <t>240-0533</t>
  </si>
  <si>
    <t xml:space="preserve">pinebeachclerk@comcast.net </t>
  </si>
  <si>
    <t>Plumstead Twp.</t>
  </si>
  <si>
    <t>793-0313</t>
  </si>
  <si>
    <t>793-9476</t>
  </si>
  <si>
    <t xml:space="preserve">pubwork@optonline.net </t>
  </si>
  <si>
    <t>793-5100x303</t>
  </si>
  <si>
    <t>793-5123</t>
  </si>
  <si>
    <t>ewoj@seasideparknj.org</t>
  </si>
  <si>
    <t>494-2171 x131</t>
  </si>
  <si>
    <t>361-8484</t>
  </si>
  <si>
    <t xml:space="preserve">sbrecycling@comcast.net </t>
  </si>
  <si>
    <t>So. Toms River</t>
  </si>
  <si>
    <t>349-0403</t>
  </si>
  <si>
    <t>349-5266</t>
  </si>
  <si>
    <t xml:space="preserve">osccrd@aol.com </t>
  </si>
  <si>
    <t>Stafford Twp.</t>
  </si>
  <si>
    <t>494-2400</t>
  </si>
  <si>
    <t>361-9746</t>
  </si>
  <si>
    <t xml:space="preserve">scfinance@comcast.net </t>
  </si>
  <si>
    <t>Toms River Twp.</t>
  </si>
  <si>
    <t>255-1000 x8187</t>
  </si>
  <si>
    <t>255-0608</t>
  </si>
  <si>
    <t>296-5058</t>
  </si>
  <si>
    <t>296-1658</t>
  </si>
  <si>
    <t xml:space="preserve">tuckertonrecyclingcenter@comcast.net </t>
  </si>
  <si>
    <t>838-6055</t>
  </si>
  <si>
    <t>838-5115</t>
  </si>
  <si>
    <t>agallagher@bloomingdalenj.net</t>
  </si>
  <si>
    <t>256-0309</t>
  </si>
  <si>
    <t>256-6554</t>
  </si>
  <si>
    <t>psimone19@hotmail.com</t>
  </si>
  <si>
    <t>835-1465</t>
  </si>
  <si>
    <t>839-1470</t>
  </si>
  <si>
    <t xml:space="preserve">dpwcpwm@aol.com </t>
  </si>
  <si>
    <t>790-7903</t>
  </si>
  <si>
    <t>790-6632</t>
  </si>
  <si>
    <t>emmaanderson06@gmail.com</t>
  </si>
  <si>
    <t>recycling@westmilford.org</t>
  </si>
  <si>
    <t>West Paterson</t>
  </si>
  <si>
    <t>935-4080x1</t>
  </si>
  <si>
    <t>935-2993</t>
  </si>
  <si>
    <t>299-7082</t>
  </si>
  <si>
    <t>299-7119</t>
  </si>
  <si>
    <t xml:space="preserve">genegilbert@comcast.net </t>
  </si>
  <si>
    <t>358-3801</t>
  </si>
  <si>
    <t>358-8019</t>
  </si>
  <si>
    <t xml:space="preserve">cnmole@aol.com </t>
  </si>
  <si>
    <t>Elsinboro Twp.</t>
  </si>
  <si>
    <t>Lower Alloways Creek</t>
  </si>
  <si>
    <t>Mannington Twp.</t>
  </si>
  <si>
    <t>935-2359</t>
  </si>
  <si>
    <t>935-6557</t>
  </si>
  <si>
    <t xml:space="preserve">mannington.deputy@comcast.net </t>
  </si>
  <si>
    <t>Oldmans Twp.</t>
  </si>
  <si>
    <t>299-0780</t>
  </si>
  <si>
    <t>299-4890</t>
  </si>
  <si>
    <t xml:space="preserve">oldmansdpw@comcast.net </t>
  </si>
  <si>
    <t>299-0098</t>
  </si>
  <si>
    <t>299-3411</t>
  </si>
  <si>
    <t>genergilbert@comcast.net</t>
  </si>
  <si>
    <t>Pilesgrove Twp.</t>
  </si>
  <si>
    <t>769-3222</t>
  </si>
  <si>
    <t>769-5490</t>
  </si>
  <si>
    <t>dcaulfield@pilesgrovenj.org</t>
  </si>
  <si>
    <t>935-2325</t>
  </si>
  <si>
    <t>935-6817</t>
  </si>
  <si>
    <t>935-0350</t>
  </si>
  <si>
    <t>935-8395</t>
  </si>
  <si>
    <t>fmucci.salem@verizon.net /tgant.salem@verizon.net</t>
  </si>
  <si>
    <t>358-8500</t>
  </si>
  <si>
    <t>358-1160</t>
  </si>
  <si>
    <t>uptdeputyclerk@gmail.com</t>
  </si>
  <si>
    <t xml:space="preserve">woodstownclerk@comcast.net </t>
  </si>
  <si>
    <t>Bedminister</t>
  </si>
  <si>
    <t>212-7000X501</t>
  </si>
  <si>
    <t>766-3850x147</t>
  </si>
  <si>
    <t>766-2788</t>
  </si>
  <si>
    <t xml:space="preserve">jmacdowall@bernardsvilleboro.org </t>
  </si>
  <si>
    <t>356-0833</t>
  </si>
  <si>
    <t>526-1300x177</t>
  </si>
  <si>
    <t xml:space="preserve">doreen.danner@branchburg.nj.us </t>
  </si>
  <si>
    <t>725-6300X5210</t>
  </si>
  <si>
    <t>234-0918</t>
  </si>
  <si>
    <t>873-2500x6383</t>
  </si>
  <si>
    <t>Carl.Hauck@twp.franklin.nj.us</t>
  </si>
  <si>
    <t>968-1023x6601</t>
  </si>
  <si>
    <t>968-4088</t>
  </si>
  <si>
    <t xml:space="preserve">kcupit@greenbrooktwp.org </t>
  </si>
  <si>
    <t>Hillsborough Twp.</t>
  </si>
  <si>
    <t>231-7031</t>
  </si>
  <si>
    <t>526-2480</t>
  </si>
  <si>
    <t>874-3144</t>
  </si>
  <si>
    <t>359-0970</t>
  </si>
  <si>
    <t xml:space="preserve">avillano@twp.montgomery.nj.us </t>
  </si>
  <si>
    <t>No. Plainfield</t>
  </si>
  <si>
    <t>Peapack-Gladstone</t>
  </si>
  <si>
    <t>725-1715</t>
  </si>
  <si>
    <t>231-0810</t>
  </si>
  <si>
    <t>PublicWorks@raritan-nj.org</t>
  </si>
  <si>
    <t>924-7445</t>
  </si>
  <si>
    <t>924-2274</t>
  </si>
  <si>
    <t>deputyclerk@rockyhill-nj.gov</t>
  </si>
  <si>
    <t>704-2490</t>
  </si>
  <si>
    <t>725-2859</t>
  </si>
  <si>
    <t>bnally@somervillenj.org</t>
  </si>
  <si>
    <t>356-0258</t>
  </si>
  <si>
    <t>563-4431</t>
  </si>
  <si>
    <t xml:space="preserve">dburo@warrennj.org </t>
  </si>
  <si>
    <t>786-6688</t>
  </si>
  <si>
    <t>786-7231</t>
  </si>
  <si>
    <t xml:space="preserve">andover@tellurian.net </t>
  </si>
  <si>
    <t>Andover Twp.</t>
  </si>
  <si>
    <t>948-4626</t>
  </si>
  <si>
    <t>Byram Twp.</t>
  </si>
  <si>
    <t>347-2500 x125</t>
  </si>
  <si>
    <t>347-0502</t>
  </si>
  <si>
    <t>Frankford Twp.</t>
  </si>
  <si>
    <t>827-9849</t>
  </si>
  <si>
    <t>827-9279</t>
  </si>
  <si>
    <t>Fredon Twp.</t>
  </si>
  <si>
    <t>852-9333x12</t>
  </si>
  <si>
    <t>852-1972</t>
  </si>
  <si>
    <t>construction@greentwp.com</t>
  </si>
  <si>
    <t>Hardyston Twp.</t>
  </si>
  <si>
    <t>827-3525</t>
  </si>
  <si>
    <t>827-8457</t>
  </si>
  <si>
    <t>bschultz@hardyston.com</t>
  </si>
  <si>
    <t>398-3611</t>
  </si>
  <si>
    <t>770-7173</t>
  </si>
  <si>
    <t>383-4160</t>
  </si>
  <si>
    <t>383-8961</t>
  </si>
  <si>
    <t>kjaekel@newtontownhall.com</t>
  </si>
  <si>
    <t>Sandyston Twp.</t>
  </si>
  <si>
    <t>948-3520</t>
  </si>
  <si>
    <t>948-2189</t>
  </si>
  <si>
    <t>jwilliamson9@optonline.net</t>
  </si>
  <si>
    <t>Sparta Twp.</t>
  </si>
  <si>
    <t>729-6174</t>
  </si>
  <si>
    <t>729-2635</t>
  </si>
  <si>
    <t>recycling@spartanj.org</t>
  </si>
  <si>
    <t>Stanhope Boro</t>
  </si>
  <si>
    <t>347-6368</t>
  </si>
  <si>
    <t>691-6512</t>
  </si>
  <si>
    <t>stanhopedpw@stanhopenj.gov</t>
  </si>
  <si>
    <t>Stillwater Twp.</t>
  </si>
  <si>
    <t>Sussex Boro</t>
  </si>
  <si>
    <t>875-4202</t>
  </si>
  <si>
    <t>875-3507</t>
  </si>
  <si>
    <t>Vernon Twp.</t>
  </si>
  <si>
    <t>dpullis@vernontwp.com</t>
  </si>
  <si>
    <t>Walpack Twp.</t>
  </si>
  <si>
    <t>walpackclerk@live.com</t>
  </si>
  <si>
    <t>Wantage Twp.</t>
  </si>
  <si>
    <t>396-1612</t>
  </si>
  <si>
    <t>388-6970</t>
  </si>
  <si>
    <t>820-4100</t>
  </si>
  <si>
    <t>810-4011</t>
  </si>
  <si>
    <t>cmadorma@elizabethnj.org</t>
  </si>
  <si>
    <t>789-1522</t>
  </si>
  <si>
    <t>789-7410</t>
  </si>
  <si>
    <t>fcorbitt@aol.com</t>
  </si>
  <si>
    <t>827-2159</t>
  </si>
  <si>
    <t>574-2341</t>
  </si>
  <si>
    <t xml:space="preserve">msmalling@cityofrahway.com </t>
  </si>
  <si>
    <t>245-2920</t>
  </si>
  <si>
    <t>245-8886</t>
  </si>
  <si>
    <t xml:space="preserve">cbiggins@boroughofroselle.com </t>
  </si>
  <si>
    <t>245-6222</t>
  </si>
  <si>
    <t>245-5598</t>
  </si>
  <si>
    <t>dcorrigan@rosellepark.net</t>
  </si>
  <si>
    <t>277-9433</t>
  </si>
  <si>
    <t>608-1214</t>
  </si>
  <si>
    <t xml:space="preserve">townoffice@winfield-nj.org </t>
  </si>
  <si>
    <t>852-5132x124</t>
  </si>
  <si>
    <t>454-0088</t>
  </si>
  <si>
    <t>454-0076</t>
  </si>
  <si>
    <t xml:space="preserve">alphaclerk@hotmail.com </t>
  </si>
  <si>
    <t>475-5331</t>
  </si>
  <si>
    <t>362-6663</t>
  </si>
  <si>
    <t>362-9635</t>
  </si>
  <si>
    <t>689-3994</t>
  </si>
  <si>
    <t>689-5803</t>
  </si>
  <si>
    <t xml:space="preserve">clerk@franklintwpwarren.org </t>
  </si>
  <si>
    <t>852-4121</t>
  </si>
  <si>
    <t>852-7621</t>
  </si>
  <si>
    <t>recycling@frelinghuysen-nj.us</t>
  </si>
  <si>
    <t>852-2320</t>
  </si>
  <si>
    <t>852-5728</t>
  </si>
  <si>
    <t xml:space="preserve">dpw@hackettstown.net </t>
  </si>
  <si>
    <t>Hardwick Twp.</t>
  </si>
  <si>
    <t>362-6528x8</t>
  </si>
  <si>
    <t>362-8840</t>
  </si>
  <si>
    <t xml:space="preserve">hardwicktwpclerk@yahoo.com </t>
  </si>
  <si>
    <t>459-5011</t>
  </si>
  <si>
    <t>459-5336</t>
  </si>
  <si>
    <t xml:space="preserve">depclerk@hopetwp-nj.us </t>
  </si>
  <si>
    <t>Independence Twp.</t>
  </si>
  <si>
    <t>Knowlton Twp.</t>
  </si>
  <si>
    <t>496-4816x6</t>
  </si>
  <si>
    <t>496-8144</t>
  </si>
  <si>
    <t xml:space="preserve">clerk@knowlton-nj.com </t>
  </si>
  <si>
    <t>Liberty Twp.</t>
  </si>
  <si>
    <t>637-4579</t>
  </si>
  <si>
    <t>637-6916</t>
  </si>
  <si>
    <t xml:space="preserve">lrutk@comcast.net </t>
  </si>
  <si>
    <t>Lopatcong Twp.</t>
  </si>
  <si>
    <t>859-0013</t>
  </si>
  <si>
    <t>213-1037</t>
  </si>
  <si>
    <t>lopatcongdpw@gmail.com</t>
  </si>
  <si>
    <t>689-6151x116</t>
  </si>
  <si>
    <t>689-2840</t>
  </si>
  <si>
    <t xml:space="preserve">jf@mansfieldtownship-nj.gov </t>
  </si>
  <si>
    <t>453-3098</t>
  </si>
  <si>
    <t>453-3787</t>
  </si>
  <si>
    <t xml:space="preserve">rileyb@comcast.net </t>
  </si>
  <si>
    <t>454-5500x304</t>
  </si>
  <si>
    <t>454-6511</t>
  </si>
  <si>
    <t>phuxta@phillipsburgnj.org</t>
  </si>
  <si>
    <t>Pohatcong Twp.</t>
  </si>
  <si>
    <t>Washington Boro</t>
  </si>
  <si>
    <t xml:space="preserve">admin@washington-twp-warren.org </t>
  </si>
  <si>
    <t>White Twp.</t>
  </si>
  <si>
    <t xml:space="preserve">court@whitetwp-nj.com </t>
  </si>
  <si>
    <t>NJ</t>
  </si>
  <si>
    <t>08201-1939</t>
  </si>
  <si>
    <t>0101</t>
  </si>
  <si>
    <t>1301 Bacharach Blvd Rm 706</t>
  </si>
  <si>
    <t>08401-4603</t>
  </si>
  <si>
    <t>0102</t>
  </si>
  <si>
    <t>1417 West Brigantine Avenue</t>
  </si>
  <si>
    <t>08203-2186</t>
  </si>
  <si>
    <t>0103</t>
  </si>
  <si>
    <t>Minotola</t>
  </si>
  <si>
    <t>08341-1014</t>
  </si>
  <si>
    <t>0104</t>
  </si>
  <si>
    <t>P.O. Box 605 Route 40</t>
  </si>
  <si>
    <t>08310-0355</t>
  </si>
  <si>
    <t>0105</t>
  </si>
  <si>
    <t>513 Maple Street</t>
  </si>
  <si>
    <t>08270</t>
  </si>
  <si>
    <t>0106</t>
  </si>
  <si>
    <t>08215-1599</t>
  </si>
  <si>
    <t>0107</t>
  </si>
  <si>
    <t>3515 Bargaintown Road</t>
  </si>
  <si>
    <t>08234</t>
  </si>
  <si>
    <t>0108</t>
  </si>
  <si>
    <t>P.O. Box 102</t>
  </si>
  <si>
    <t>08319-1166</t>
  </si>
  <si>
    <t>0109</t>
  </si>
  <si>
    <t>1700 12th Street,  Route 54</t>
  </si>
  <si>
    <t>08037</t>
  </si>
  <si>
    <t>0110</t>
  </si>
  <si>
    <t>300 E. Jimmie Leeds Road</t>
  </si>
  <si>
    <t>08201</t>
  </si>
  <si>
    <t>0111</t>
  </si>
  <si>
    <t>Mays Landing</t>
  </si>
  <si>
    <t>08330</t>
  </si>
  <si>
    <t>0112</t>
  </si>
  <si>
    <t>0113</t>
  </si>
  <si>
    <t>400 Poplar Ave.</t>
  </si>
  <si>
    <t>08221-1899</t>
  </si>
  <si>
    <t>0114</t>
  </si>
  <si>
    <t>08403-1196</t>
  </si>
  <si>
    <t>0115</t>
  </si>
  <si>
    <t>1 South Washington Avenue</t>
  </si>
  <si>
    <t>08402</t>
  </si>
  <si>
    <t>0116</t>
  </si>
  <si>
    <t>P.O. Box 317</t>
  </si>
  <si>
    <t>Elwood</t>
  </si>
  <si>
    <t>08217-0317</t>
  </si>
  <si>
    <t>0117</t>
  </si>
  <si>
    <t>08225-2201</t>
  </si>
  <si>
    <t>0118</t>
  </si>
  <si>
    <t>18 North First Street</t>
  </si>
  <si>
    <t>08232-2604</t>
  </si>
  <si>
    <t>0119</t>
  </si>
  <si>
    <t>143 Main Street, City Hall</t>
  </si>
  <si>
    <t>08241-0760</t>
  </si>
  <si>
    <t>0120</t>
  </si>
  <si>
    <t>One West New Jersey Avenue</t>
  </si>
  <si>
    <t>08244</t>
  </si>
  <si>
    <t>0121</t>
  </si>
  <si>
    <t>6201 Atlantic Avenue</t>
  </si>
  <si>
    <t>08406</t>
  </si>
  <si>
    <t>0122</t>
  </si>
  <si>
    <t>45 S. Jersey Ave., P.O. Box 53</t>
  </si>
  <si>
    <t>Dorothy</t>
  </si>
  <si>
    <t>08317-0053</t>
  </si>
  <si>
    <t>0123</t>
  </si>
  <si>
    <t>500 West Crescent Avenue</t>
  </si>
  <si>
    <t>0201</t>
  </si>
  <si>
    <t>Church Street</t>
  </si>
  <si>
    <t>07620</t>
  </si>
  <si>
    <t>0202</t>
  </si>
  <si>
    <t>198 North Washington Avenue</t>
  </si>
  <si>
    <t>07621</t>
  </si>
  <si>
    <t>0203</t>
  </si>
  <si>
    <t>375 Larch Avenue</t>
  </si>
  <si>
    <t>07603-1099</t>
  </si>
  <si>
    <t>0204</t>
  </si>
  <si>
    <t>500 Madison Street</t>
  </si>
  <si>
    <t>07072-1597</t>
  </si>
  <si>
    <t>0205</t>
  </si>
  <si>
    <t>525 Palisade Avenue</t>
  </si>
  <si>
    <t>07010-2998</t>
  </si>
  <si>
    <t>0206</t>
  </si>
  <si>
    <t>07624-2697</t>
  </si>
  <si>
    <t>0207</t>
  </si>
  <si>
    <t>67 Union Avenue</t>
  </si>
  <si>
    <t>07626-2130</t>
  </si>
  <si>
    <t>0208</t>
  </si>
  <si>
    <t>118 Serpentine Road</t>
  </si>
  <si>
    <t>07627</t>
  </si>
  <si>
    <t>0209</t>
  </si>
  <si>
    <t>50 Washington Avenue</t>
  </si>
  <si>
    <t>07628-3614</t>
  </si>
  <si>
    <t>0210</t>
  </si>
  <si>
    <t>One Everett Place, Municipal Bldg.</t>
  </si>
  <si>
    <t>07073-1796</t>
  </si>
  <si>
    <t>0211</t>
  </si>
  <si>
    <t>916 River Road</t>
  </si>
  <si>
    <t>07020</t>
  </si>
  <si>
    <t>0212</t>
  </si>
  <si>
    <t>182 Market Street, Municipal Bldg.</t>
  </si>
  <si>
    <t>07407</t>
  </si>
  <si>
    <t>0213</t>
  </si>
  <si>
    <t>Municipal Place</t>
  </si>
  <si>
    <t>07630</t>
  </si>
  <si>
    <t>0214</t>
  </si>
  <si>
    <t>2-10 North Van Brunt Street</t>
  </si>
  <si>
    <t>07631</t>
  </si>
  <si>
    <t>0215</t>
  </si>
  <si>
    <t>10 Kahn Terr</t>
  </si>
  <si>
    <t>07632</t>
  </si>
  <si>
    <t>0216</t>
  </si>
  <si>
    <t>8-01 Fair Lawn Avenue</t>
  </si>
  <si>
    <t>07410</t>
  </si>
  <si>
    <t>0217</t>
  </si>
  <si>
    <t>59 Anderson Avenue</t>
  </si>
  <si>
    <t>07022-2097</t>
  </si>
  <si>
    <t>0218</t>
  </si>
  <si>
    <t>309 Main Street</t>
  </si>
  <si>
    <t>07024</t>
  </si>
  <si>
    <t>0219</t>
  </si>
  <si>
    <t>De Korte Drive, Municipal Bldg.</t>
  </si>
  <si>
    <t>07417-1997</t>
  </si>
  <si>
    <t>0220</t>
  </si>
  <si>
    <t>07026-2694</t>
  </si>
  <si>
    <t>0221</t>
  </si>
  <si>
    <t>Municipal Bldg. Harding Plaza</t>
  </si>
  <si>
    <t>07452-2100</t>
  </si>
  <si>
    <t>0222</t>
  </si>
  <si>
    <t>07602</t>
  </si>
  <si>
    <t>0223</t>
  </si>
  <si>
    <t>07640</t>
  </si>
  <si>
    <t>0224</t>
  </si>
  <si>
    <t>248 Hamilton Avenue</t>
  </si>
  <si>
    <t>07604</t>
  </si>
  <si>
    <t>0225</t>
  </si>
  <si>
    <t>300 Haworth Avenue Boro Hall</t>
  </si>
  <si>
    <t>07641-1298</t>
  </si>
  <si>
    <t>0226</t>
  </si>
  <si>
    <t>380 Hillsdale Avenue</t>
  </si>
  <si>
    <t>07642-2797</t>
  </si>
  <si>
    <t>0227</t>
  </si>
  <si>
    <t>333 Warren Avenue</t>
  </si>
  <si>
    <t>Ho-Ho-Kus</t>
  </si>
  <si>
    <t>07423</t>
  </si>
  <si>
    <t>0228</t>
  </si>
  <si>
    <t>312 Broad Avenue</t>
  </si>
  <si>
    <t>07605-1894</t>
  </si>
  <si>
    <t>0229</t>
  </si>
  <si>
    <t>215-217 Liberty St</t>
  </si>
  <si>
    <t>07643</t>
  </si>
  <si>
    <t>0230</t>
  </si>
  <si>
    <t>1 Memorial Drive</t>
  </si>
  <si>
    <t>07644-1696</t>
  </si>
  <si>
    <t>0231</t>
  </si>
  <si>
    <t>07071</t>
  </si>
  <si>
    <t>0232</t>
  </si>
  <si>
    <t>300 Route 17 South</t>
  </si>
  <si>
    <t>07430</t>
  </si>
  <si>
    <t>0233</t>
  </si>
  <si>
    <t>15 Park Ave</t>
  </si>
  <si>
    <t>07607-1195</t>
  </si>
  <si>
    <t>0234</t>
  </si>
  <si>
    <t>280 Godwin Avenue</t>
  </si>
  <si>
    <t>07432</t>
  </si>
  <si>
    <t>0235</t>
  </si>
  <si>
    <t>07645-2199</t>
  </si>
  <si>
    <t>0236</t>
  </si>
  <si>
    <t>70 Moonachie Road</t>
  </si>
  <si>
    <t>07074-1199</t>
  </si>
  <si>
    <t>0237</t>
  </si>
  <si>
    <t>930 River Road</t>
  </si>
  <si>
    <t>07646-3099</t>
  </si>
  <si>
    <t>0238</t>
  </si>
  <si>
    <t>214 Ridge Road</t>
  </si>
  <si>
    <t>07031-6096</t>
  </si>
  <si>
    <t>0239</t>
  </si>
  <si>
    <t>116 Paris Avenue</t>
  </si>
  <si>
    <t>07647</t>
  </si>
  <si>
    <t>0240</t>
  </si>
  <si>
    <t>07648-1219</t>
  </si>
  <si>
    <t>0241</t>
  </si>
  <si>
    <t>07436-1826</t>
  </si>
  <si>
    <t>0242</t>
  </si>
  <si>
    <t>227 Old Tappan Road</t>
  </si>
  <si>
    <t>07675</t>
  </si>
  <si>
    <t>0243</t>
  </si>
  <si>
    <t>355 Kinderkamack Road</t>
  </si>
  <si>
    <t>07649-2182</t>
  </si>
  <si>
    <t>0244</t>
  </si>
  <si>
    <t>275 Broad Avenue</t>
  </si>
  <si>
    <t>07650</t>
  </si>
  <si>
    <t>0245</t>
  </si>
  <si>
    <t>Jockish Square, Boro Hall</t>
  </si>
  <si>
    <t>07652-2771</t>
  </si>
  <si>
    <t>0246</t>
  </si>
  <si>
    <t>07656-1289</t>
  </si>
  <si>
    <t>0247</t>
  </si>
  <si>
    <t>33 North Central Avenue</t>
  </si>
  <si>
    <t>07446-1897</t>
  </si>
  <si>
    <t>0248</t>
  </si>
  <si>
    <t>604 Broad Avenue</t>
  </si>
  <si>
    <t>07657-1695</t>
  </si>
  <si>
    <t>0249</t>
  </si>
  <si>
    <t>234 Main Street</t>
  </si>
  <si>
    <t>07660</t>
  </si>
  <si>
    <t>0250</t>
  </si>
  <si>
    <t>131 North Maple Avenue</t>
  </si>
  <si>
    <t>07451-3236</t>
  </si>
  <si>
    <t>0251</t>
  </si>
  <si>
    <t>705 Kinderkamack Road</t>
  </si>
  <si>
    <t>07661</t>
  </si>
  <si>
    <t>0252</t>
  </si>
  <si>
    <t>406 Rivervale Road</t>
  </si>
  <si>
    <t>0253</t>
  </si>
  <si>
    <t>07662</t>
  </si>
  <si>
    <t>0254</t>
  </si>
  <si>
    <t>26 Rockleigh Road</t>
  </si>
  <si>
    <t>0255</t>
  </si>
  <si>
    <t>176 Park Avenue</t>
  </si>
  <si>
    <t>07070</t>
  </si>
  <si>
    <t>0256</t>
  </si>
  <si>
    <t>93 Market Street</t>
  </si>
  <si>
    <t>0257</t>
  </si>
  <si>
    <t>100 E. Allendale Road</t>
  </si>
  <si>
    <t>07458-3096</t>
  </si>
  <si>
    <t>0258</t>
  </si>
  <si>
    <t>227 Phillips Avenue</t>
  </si>
  <si>
    <t>07606-1600</t>
  </si>
  <si>
    <t>0259</t>
  </si>
  <si>
    <t>818 Teaneck Road</t>
  </si>
  <si>
    <t>0260</t>
  </si>
  <si>
    <t>100 Riveredge Road</t>
  </si>
  <si>
    <t>07670</t>
  </si>
  <si>
    <t>0261</t>
  </si>
  <si>
    <t>07608</t>
  </si>
  <si>
    <t>0262</t>
  </si>
  <si>
    <t>376 W. Saddle River Road</t>
  </si>
  <si>
    <t>07458</t>
  </si>
  <si>
    <t>0263</t>
  </si>
  <si>
    <t>15 East Prospect Street</t>
  </si>
  <si>
    <t>07463-2098</t>
  </si>
  <si>
    <t>0264</t>
  </si>
  <si>
    <t>24 Union Boulevard</t>
  </si>
  <si>
    <t>07057</t>
  </si>
  <si>
    <t>0265</t>
  </si>
  <si>
    <t>350 Hudson Avenue</t>
  </si>
  <si>
    <t>0266</t>
  </si>
  <si>
    <t>101 Washington Avenue</t>
  </si>
  <si>
    <t>07675-2294</t>
  </si>
  <si>
    <t>0267</t>
  </si>
  <si>
    <t>188 Pascack Rd</t>
  </si>
  <si>
    <t>07677-7999</t>
  </si>
  <si>
    <t>0269</t>
  </si>
  <si>
    <t>85 Humboldt Street</t>
  </si>
  <si>
    <t>07075</t>
  </si>
  <si>
    <t>0268</t>
  </si>
  <si>
    <t>Memorial Hall, Scott Plaza</t>
  </si>
  <si>
    <t>07481</t>
  </si>
  <si>
    <t>0270</t>
  </si>
  <si>
    <t>New Gretna</t>
  </si>
  <si>
    <t>08224-0135</t>
  </si>
  <si>
    <t>0301</t>
  </si>
  <si>
    <t>446 Broad Street</t>
  </si>
  <si>
    <t>08010-1546</t>
  </si>
  <si>
    <t>0302</t>
  </si>
  <si>
    <t>324 Farnsworth Avenue</t>
  </si>
  <si>
    <t>Bordentown</t>
  </si>
  <si>
    <t>08505-1791</t>
  </si>
  <si>
    <t>0303</t>
  </si>
  <si>
    <t>08505-2193</t>
  </si>
  <si>
    <t>0304</t>
  </si>
  <si>
    <t>08016-4574</t>
  </si>
  <si>
    <t>0305</t>
  </si>
  <si>
    <t>P.O. Box 340</t>
  </si>
  <si>
    <t>08016-0340</t>
  </si>
  <si>
    <t>0306</t>
  </si>
  <si>
    <t>300 Bordentown-Chesterfield Rds</t>
  </si>
  <si>
    <t>08515</t>
  </si>
  <si>
    <t>0307</t>
  </si>
  <si>
    <t>08077</t>
  </si>
  <si>
    <t>0308</t>
  </si>
  <si>
    <t>770 Coopertown Rd</t>
  </si>
  <si>
    <t>08075</t>
  </si>
  <si>
    <t>0309</t>
  </si>
  <si>
    <t>900 Chester Avenue</t>
  </si>
  <si>
    <t>0310</t>
  </si>
  <si>
    <t>12 Manor House Court</t>
  </si>
  <si>
    <t>08060</t>
  </si>
  <si>
    <t>0311</t>
  </si>
  <si>
    <t>400 Delanco Road</t>
  </si>
  <si>
    <t>08010</t>
  </si>
  <si>
    <t>0312</t>
  </si>
  <si>
    <t>Marlton</t>
  </si>
  <si>
    <t>0313</t>
  </si>
  <si>
    <t>08505</t>
  </si>
  <si>
    <t>0314</t>
  </si>
  <si>
    <t>08518-2323</t>
  </si>
  <si>
    <t>0315</t>
  </si>
  <si>
    <t>100 Broad St.,  P.O. Box 477</t>
  </si>
  <si>
    <t>08036-0477</t>
  </si>
  <si>
    <t>0316</t>
  </si>
  <si>
    <t>35 Municipal Dr</t>
  </si>
  <si>
    <t>08048</t>
  </si>
  <si>
    <t>0317</t>
  </si>
  <si>
    <t>Columbus</t>
  </si>
  <si>
    <t>08022</t>
  </si>
  <si>
    <t>0318</t>
  </si>
  <si>
    <t>08052</t>
  </si>
  <si>
    <t>0319</t>
  </si>
  <si>
    <t>17 North Main Street</t>
  </si>
  <si>
    <t>08055</t>
  </si>
  <si>
    <t>0320</t>
  </si>
  <si>
    <t>Cabin Circle</t>
  </si>
  <si>
    <t>08055-2151</t>
  </si>
  <si>
    <t>0321</t>
  </si>
  <si>
    <t>601 East Third Street</t>
  </si>
  <si>
    <t>08057-2480</t>
  </si>
  <si>
    <t>0322</t>
  </si>
  <si>
    <t>23 Washington Street</t>
  </si>
  <si>
    <t>0323</t>
  </si>
  <si>
    <t>100 Mount Laurel Road</t>
  </si>
  <si>
    <t>08054-9540</t>
  </si>
  <si>
    <t>0324</t>
  </si>
  <si>
    <t>Cookstown</t>
  </si>
  <si>
    <t>08511-0159</t>
  </si>
  <si>
    <t>0325</t>
  </si>
  <si>
    <t>41 Schoolhouse Road</t>
  </si>
  <si>
    <t>Jacobstown</t>
  </si>
  <si>
    <t>08562</t>
  </si>
  <si>
    <t>0326</t>
  </si>
  <si>
    <t>20 West Broad Street</t>
  </si>
  <si>
    <t>08065-1697</t>
  </si>
  <si>
    <t>0327</t>
  </si>
  <si>
    <t>50 Egbert St.,  P.O. Box 261</t>
  </si>
  <si>
    <t>Pemberton</t>
  </si>
  <si>
    <t>08068-1132</t>
  </si>
  <si>
    <t>0328</t>
  </si>
  <si>
    <t>500 Pemberton-Browns Mills Rd</t>
  </si>
  <si>
    <t>08068-1539</t>
  </si>
  <si>
    <t>0329</t>
  </si>
  <si>
    <t>08075-0188</t>
  </si>
  <si>
    <t>0330</t>
  </si>
  <si>
    <t>505A Howard Street</t>
  </si>
  <si>
    <t>08077-0431</t>
  </si>
  <si>
    <t>0331</t>
  </si>
  <si>
    <t>105 Willow Grove Road</t>
  </si>
  <si>
    <t>08088</t>
  </si>
  <si>
    <t>0332</t>
  </si>
  <si>
    <t>5 Retreat Road</t>
  </si>
  <si>
    <t>08088-3591</t>
  </si>
  <si>
    <t>0333</t>
  </si>
  <si>
    <t>Jobstown</t>
  </si>
  <si>
    <t>08041-0119</t>
  </si>
  <si>
    <t>0334</t>
  </si>
  <si>
    <t>163 Carranza Road</t>
  </si>
  <si>
    <t>0335</t>
  </si>
  <si>
    <t>9 Turtle Creek Road</t>
  </si>
  <si>
    <t>Egg Harbor</t>
  </si>
  <si>
    <t>08215</t>
  </si>
  <si>
    <t>0336</t>
  </si>
  <si>
    <t>710 Rancocas Road</t>
  </si>
  <si>
    <t>08060-9612</t>
  </si>
  <si>
    <t>0337</t>
  </si>
  <si>
    <t>1 Salem Road</t>
  </si>
  <si>
    <t>08046</t>
  </si>
  <si>
    <t>0338</t>
  </si>
  <si>
    <t>Box 388 Main Street</t>
  </si>
  <si>
    <t>Chatsworth</t>
  </si>
  <si>
    <t>08019-0388</t>
  </si>
  <si>
    <t>0339</t>
  </si>
  <si>
    <t>21 Saylors Pond Road</t>
  </si>
  <si>
    <t>08562-9601</t>
  </si>
  <si>
    <t>0340</t>
  </si>
  <si>
    <t>606 West Nicholson Road</t>
  </si>
  <si>
    <t>08106-1930</t>
  </si>
  <si>
    <t>0401</t>
  </si>
  <si>
    <t>08106</t>
  </si>
  <si>
    <t>0402</t>
  </si>
  <si>
    <t>229 Trenton Avenue</t>
  </si>
  <si>
    <t>08007-1192</t>
  </si>
  <si>
    <t>0403</t>
  </si>
  <si>
    <t>21 E. Browning Rd., P.O. Box 368</t>
  </si>
  <si>
    <t>08099-0368</t>
  </si>
  <si>
    <t>0404</t>
  </si>
  <si>
    <t>59 South White Horse Pike</t>
  </si>
  <si>
    <t>08009-2392</t>
  </si>
  <si>
    <t>0405</t>
  </si>
  <si>
    <t>170 Bate Avenue</t>
  </si>
  <si>
    <t>West Berlin</t>
  </si>
  <si>
    <t>08091-1834</t>
  </si>
  <si>
    <t>0406</t>
  </si>
  <si>
    <t>Haakon Road, Borough Hall</t>
  </si>
  <si>
    <t>08030</t>
  </si>
  <si>
    <t>0407</t>
  </si>
  <si>
    <t>P.O. Box 95120, City Hall Rm 105</t>
  </si>
  <si>
    <t>08101-1218</t>
  </si>
  <si>
    <t>0408</t>
  </si>
  <si>
    <t>820 Mercer Street</t>
  </si>
  <si>
    <t>Cherry Hil</t>
  </si>
  <si>
    <t>08002</t>
  </si>
  <si>
    <t>0409</t>
  </si>
  <si>
    <t>201 Grant Avenue</t>
  </si>
  <si>
    <t>08089</t>
  </si>
  <si>
    <t>0410</t>
  </si>
  <si>
    <t>08021</t>
  </si>
  <si>
    <t>0411</t>
  </si>
  <si>
    <t>678 Haddon Avenue</t>
  </si>
  <si>
    <t>08108-3704</t>
  </si>
  <si>
    <t>0412</t>
  </si>
  <si>
    <t>49 Kirkwood Road</t>
  </si>
  <si>
    <t>08026-1413</t>
  </si>
  <si>
    <t>0413</t>
  </si>
  <si>
    <t>512 Monmouth Street</t>
  </si>
  <si>
    <t>0414</t>
  </si>
  <si>
    <t>Blackwood</t>
  </si>
  <si>
    <t>08012</t>
  </si>
  <si>
    <t>0415</t>
  </si>
  <si>
    <t>135 Haddon Avenue</t>
  </si>
  <si>
    <t>Westmont</t>
  </si>
  <si>
    <t>08108-2788</t>
  </si>
  <si>
    <t>0416</t>
  </si>
  <si>
    <t>242 Kings Hwy E, P.O. Box 3005</t>
  </si>
  <si>
    <t>08033-0969</t>
  </si>
  <si>
    <t>0418</t>
  </si>
  <si>
    <t>625 Station Avenue</t>
  </si>
  <si>
    <t>08035</t>
  </si>
  <si>
    <t>0417</t>
  </si>
  <si>
    <t>100 Wykagyl Road</t>
  </si>
  <si>
    <t>08083-2899</t>
  </si>
  <si>
    <t>0419</t>
  </si>
  <si>
    <t>0420</t>
  </si>
  <si>
    <t>4 East Douglas Avenue</t>
  </si>
  <si>
    <t>08045</t>
  </si>
  <si>
    <t>0421</t>
  </si>
  <si>
    <t>2001 Egg Harbor Road</t>
  </si>
  <si>
    <t>08021-1494</t>
  </si>
  <si>
    <t>0422</t>
  </si>
  <si>
    <t>438 West Evesham Avenue</t>
  </si>
  <si>
    <t>08049</t>
  </si>
  <si>
    <t>0423</t>
  </si>
  <si>
    <t>1 West Maple Avenue</t>
  </si>
  <si>
    <t>08109</t>
  </si>
  <si>
    <t>0424</t>
  </si>
  <si>
    <t>121 South Black Horse Pike</t>
  </si>
  <si>
    <t>08059-1796</t>
  </si>
  <si>
    <t>0425</t>
  </si>
  <si>
    <t>08107</t>
  </si>
  <si>
    <t>0426</t>
  </si>
  <si>
    <t>5605 North Crescent Boulevard</t>
  </si>
  <si>
    <t>08110</t>
  </si>
  <si>
    <t>0427</t>
  </si>
  <si>
    <t>48 West Seventh Avenue</t>
  </si>
  <si>
    <t>08021-6399</t>
  </si>
  <si>
    <t>0428</t>
  </si>
  <si>
    <t>1 Club Rd., Borough Hall</t>
  </si>
  <si>
    <t>0429</t>
  </si>
  <si>
    <t>413 North Black Horse Pike</t>
  </si>
  <si>
    <t>08078-1308</t>
  </si>
  <si>
    <t>0430</t>
  </si>
  <si>
    <t>105 Kennedy Boulevard</t>
  </si>
  <si>
    <t>08083-1095</t>
  </si>
  <si>
    <t>0431</t>
  </si>
  <si>
    <t>08084-1397</t>
  </si>
  <si>
    <t>0432</t>
  </si>
  <si>
    <t>PO Box 8988</t>
  </si>
  <si>
    <t>Turnersville</t>
  </si>
  <si>
    <t>0433</t>
  </si>
  <si>
    <t>2400 Voorhees Town Center</t>
  </si>
  <si>
    <t>08043</t>
  </si>
  <si>
    <t>0434</t>
  </si>
  <si>
    <t>2131 Auburn Avenue</t>
  </si>
  <si>
    <t>Atco</t>
  </si>
  <si>
    <t>08004</t>
  </si>
  <si>
    <t>0435</t>
  </si>
  <si>
    <t>125 South Route 73</t>
  </si>
  <si>
    <t>Winslow Twp</t>
  </si>
  <si>
    <t>08037-9422</t>
  </si>
  <si>
    <t>0436</t>
  </si>
  <si>
    <t>200 Cooper Avenue</t>
  </si>
  <si>
    <t>08107-2199</t>
  </si>
  <si>
    <t>0437</t>
  </si>
  <si>
    <t>08202-1799</t>
  </si>
  <si>
    <t>0501</t>
  </si>
  <si>
    <t>643 Washington Street</t>
  </si>
  <si>
    <t>08204-2397</t>
  </si>
  <si>
    <t>0502</t>
  </si>
  <si>
    <t>P.O. Drawer 504</t>
  </si>
  <si>
    <t>08212-0504</t>
  </si>
  <si>
    <t>0503</t>
  </si>
  <si>
    <t>574 Petersburg Rd., P.O. Box 204</t>
  </si>
  <si>
    <t>Dennisville</t>
  </si>
  <si>
    <t>08214-0204</t>
  </si>
  <si>
    <t>0504</t>
  </si>
  <si>
    <t>2600 Bayshore Road</t>
  </si>
  <si>
    <t>Villas</t>
  </si>
  <si>
    <t>08251-1399</t>
  </si>
  <si>
    <t>0505</t>
  </si>
  <si>
    <t>33 Mechanic Street</t>
  </si>
  <si>
    <t>Cape May Court House</t>
  </si>
  <si>
    <t>08210</t>
  </si>
  <si>
    <t>0506</t>
  </si>
  <si>
    <t>901 Atlantic Ave., P.O. Box 499</t>
  </si>
  <si>
    <t>08260</t>
  </si>
  <si>
    <t>0507</t>
  </si>
  <si>
    <t>9th &amp; Asbury Ave-City</t>
  </si>
  <si>
    <t>08226-3444</t>
  </si>
  <si>
    <t>0508</t>
  </si>
  <si>
    <t>0509</t>
  </si>
  <si>
    <t>9508 Second Avenue</t>
  </si>
  <si>
    <t>08247-1924</t>
  </si>
  <si>
    <t>0510</t>
  </si>
  <si>
    <t>P.O. Box 205</t>
  </si>
  <si>
    <t>Tuckahoe</t>
  </si>
  <si>
    <t>08250-0205</t>
  </si>
  <si>
    <t>0511</t>
  </si>
  <si>
    <t>732 Broadway</t>
  </si>
  <si>
    <t>08204-1297</t>
  </si>
  <si>
    <t>0512</t>
  </si>
  <si>
    <t>701 Glenwood Avenue</t>
  </si>
  <si>
    <t>08260-2299</t>
  </si>
  <si>
    <t>0513</t>
  </si>
  <si>
    <t>4400 New Jersey Avenue</t>
  </si>
  <si>
    <t>08260-1799</t>
  </si>
  <si>
    <t>0514</t>
  </si>
  <si>
    <t>6101 Pacific Ave</t>
  </si>
  <si>
    <t>08260-0529</t>
  </si>
  <si>
    <t>0515</t>
  </si>
  <si>
    <t>501 Washington Ave</t>
  </si>
  <si>
    <t>0516</t>
  </si>
  <si>
    <t>181 E. Commerce Street</t>
  </si>
  <si>
    <t>08302</t>
  </si>
  <si>
    <t>0601</t>
  </si>
  <si>
    <t>1768 Main Street</t>
  </si>
  <si>
    <t>Port Norris</t>
  </si>
  <si>
    <t>08349-9801</t>
  </si>
  <si>
    <t>0602</t>
  </si>
  <si>
    <t>736 Landis Ave., P.O. Box 350</t>
  </si>
  <si>
    <t>Rosenhayn</t>
  </si>
  <si>
    <t>08352</t>
  </si>
  <si>
    <t>0603</t>
  </si>
  <si>
    <t>P.O. Box 569, Route 553 Sharp La</t>
  </si>
  <si>
    <t>Newport</t>
  </si>
  <si>
    <t>08345</t>
  </si>
  <si>
    <t>0604</t>
  </si>
  <si>
    <t>P.O. Box 240</t>
  </si>
  <si>
    <t>Fairton</t>
  </si>
  <si>
    <t>08320-0240</t>
  </si>
  <si>
    <t>0605</t>
  </si>
  <si>
    <t>P.O. Box 64, Ye Greate St.</t>
  </si>
  <si>
    <t>08323-0064</t>
  </si>
  <si>
    <t>0606</t>
  </si>
  <si>
    <t>08302-1492</t>
  </si>
  <si>
    <t>0607</t>
  </si>
  <si>
    <t>357 Main St., P.O. Box 697</t>
  </si>
  <si>
    <t>Cedarville</t>
  </si>
  <si>
    <t>08311</t>
  </si>
  <si>
    <t>0608</t>
  </si>
  <si>
    <t>Leesburg</t>
  </si>
  <si>
    <t>0609</t>
  </si>
  <si>
    <t>P.O. Box 609</t>
  </si>
  <si>
    <t>08332-0609</t>
  </si>
  <si>
    <t>0610</t>
  </si>
  <si>
    <t>Box 349</t>
  </si>
  <si>
    <t>08353</t>
  </si>
  <si>
    <t>0611</t>
  </si>
  <si>
    <t>474 Macanippunk Rd</t>
  </si>
  <si>
    <t>0612</t>
  </si>
  <si>
    <t>Seabrook</t>
  </si>
  <si>
    <t>0613</t>
  </si>
  <si>
    <t>640 Wood Street</t>
  </si>
  <si>
    <t>08360-3851</t>
  </si>
  <si>
    <t>0614</t>
  </si>
  <si>
    <t>07109</t>
  </si>
  <si>
    <t>0701</t>
  </si>
  <si>
    <t>07003-3487</t>
  </si>
  <si>
    <t>0702</t>
  </si>
  <si>
    <t>07006</t>
  </si>
  <si>
    <t>0703</t>
  </si>
  <si>
    <t>525 Pompton Avenue</t>
  </si>
  <si>
    <t>07009</t>
  </si>
  <si>
    <t>0704</t>
  </si>
  <si>
    <t>0705</t>
  </si>
  <si>
    <t>P.O. Box 38</t>
  </si>
  <si>
    <t>07021-0038</t>
  </si>
  <si>
    <t>0706</t>
  </si>
  <si>
    <t>230 Fairfield Road</t>
  </si>
  <si>
    <t>07004</t>
  </si>
  <si>
    <t>0707</t>
  </si>
  <si>
    <t>P.O. Box 66</t>
  </si>
  <si>
    <t>07028-0066</t>
  </si>
  <si>
    <t>0708</t>
  </si>
  <si>
    <t>Civic Square</t>
  </si>
  <si>
    <t>07111-2434</t>
  </si>
  <si>
    <t>0709</t>
  </si>
  <si>
    <t>357 S. Livingston Avenue</t>
  </si>
  <si>
    <t>07039</t>
  </si>
  <si>
    <t>0710</t>
  </si>
  <si>
    <t>574 Valley Street</t>
  </si>
  <si>
    <t>07040-2691</t>
  </si>
  <si>
    <t>0711</t>
  </si>
  <si>
    <t>375 Millburn Avenue</t>
  </si>
  <si>
    <t>07041-1379</t>
  </si>
  <si>
    <t>0712</t>
  </si>
  <si>
    <t>205 Claremont Avenue</t>
  </si>
  <si>
    <t>07042</t>
  </si>
  <si>
    <t>0713</t>
  </si>
  <si>
    <t>62 Frelinghuysen Ave</t>
  </si>
  <si>
    <t>07114</t>
  </si>
  <si>
    <t>0714</t>
  </si>
  <si>
    <t>Gould Avenue, Mun. Bldg.</t>
  </si>
  <si>
    <t>0715</t>
  </si>
  <si>
    <t>1 Kennedy Drive</t>
  </si>
  <si>
    <t>07110</t>
  </si>
  <si>
    <t>0716</t>
  </si>
  <si>
    <t>29 North Day Street</t>
  </si>
  <si>
    <t>07050-3691</t>
  </si>
  <si>
    <t>0717</t>
  </si>
  <si>
    <t>07068</t>
  </si>
  <si>
    <t>0718</t>
  </si>
  <si>
    <t>101 S. Orange Avenue</t>
  </si>
  <si>
    <t>07079</t>
  </si>
  <si>
    <t>0719</t>
  </si>
  <si>
    <t>600 Bloomfield Avenue</t>
  </si>
  <si>
    <t>07044</t>
  </si>
  <si>
    <t>0720</t>
  </si>
  <si>
    <t>30 Clinton Road, Mun. Bldg.</t>
  </si>
  <si>
    <t>07003-6704</t>
  </si>
  <si>
    <t>0721</t>
  </si>
  <si>
    <t>66 Main Street</t>
  </si>
  <si>
    <t>07052-5313</t>
  </si>
  <si>
    <t>0722</t>
  </si>
  <si>
    <t>125 North Delsea Dr., Boro Hall</t>
  </si>
  <si>
    <t>08312-1698</t>
  </si>
  <si>
    <t>0801</t>
  </si>
  <si>
    <t>1011 Cooper Street</t>
  </si>
  <si>
    <t>08096-0390</t>
  </si>
  <si>
    <t>0802</t>
  </si>
  <si>
    <t>159 Democrat Rd</t>
  </si>
  <si>
    <t>Mickleton</t>
  </si>
  <si>
    <t>08056</t>
  </si>
  <si>
    <t>0803</t>
  </si>
  <si>
    <t>667 Whig Lane Road</t>
  </si>
  <si>
    <t>Monroeville</t>
  </si>
  <si>
    <t>08343</t>
  </si>
  <si>
    <t>0804</t>
  </si>
  <si>
    <t>0805</t>
  </si>
  <si>
    <t>One South Main Street</t>
  </si>
  <si>
    <t>08028</t>
  </si>
  <si>
    <t>0806</t>
  </si>
  <si>
    <t>420 Washington Street</t>
  </si>
  <si>
    <t>Gibbstown</t>
  </si>
  <si>
    <t>08027</t>
  </si>
  <si>
    <t>0807</t>
  </si>
  <si>
    <t>Mullica Hill</t>
  </si>
  <si>
    <t>08062</t>
  </si>
  <si>
    <t>0808</t>
  </si>
  <si>
    <t>Bridgeport</t>
  </si>
  <si>
    <t>08014-0314</t>
  </si>
  <si>
    <t>0809</t>
  </si>
  <si>
    <t>401 Main Street</t>
  </si>
  <si>
    <t>08051</t>
  </si>
  <si>
    <t>0810</t>
  </si>
  <si>
    <t>125 Virginia Avenue</t>
  </si>
  <si>
    <t>Williamstown</t>
  </si>
  <si>
    <t>08094-1701</t>
  </si>
  <si>
    <t>0811</t>
  </si>
  <si>
    <t>7 South Grove Avenue</t>
  </si>
  <si>
    <t>08063</t>
  </si>
  <si>
    <t>0812</t>
  </si>
  <si>
    <t>08344-0856</t>
  </si>
  <si>
    <t>0813</t>
  </si>
  <si>
    <t>1211 Delaware Street</t>
  </si>
  <si>
    <t>08066-1293</t>
  </si>
  <si>
    <t>0814</t>
  </si>
  <si>
    <t>110 South Broadway</t>
  </si>
  <si>
    <t>08071-1034</t>
  </si>
  <si>
    <t>0815</t>
  </si>
  <si>
    <t>Harrisonville</t>
  </si>
  <si>
    <t>08039</t>
  </si>
  <si>
    <t>0816</t>
  </si>
  <si>
    <t>08085-1056</t>
  </si>
  <si>
    <t>0817</t>
  </si>
  <si>
    <t>08012-0876</t>
  </si>
  <si>
    <t>0818</t>
  </si>
  <si>
    <t>0819</t>
  </si>
  <si>
    <t>Grove &amp; Crown Pt. Rd., P.O. Box 89</t>
  </si>
  <si>
    <t>Thorofare</t>
  </si>
  <si>
    <t>08086-0089</t>
  </si>
  <si>
    <t>0820</t>
  </si>
  <si>
    <t>08093-1198</t>
  </si>
  <si>
    <t>0821</t>
  </si>
  <si>
    <t>P.O. Box 180</t>
  </si>
  <si>
    <t>08096-7180</t>
  </si>
  <si>
    <t>0822</t>
  </si>
  <si>
    <t>500 Elm Avenue</t>
  </si>
  <si>
    <t>08097-1489</t>
  </si>
  <si>
    <t>0823</t>
  </si>
  <si>
    <t>121 Woodstown Rd.</t>
  </si>
  <si>
    <t>08085</t>
  </si>
  <si>
    <t>0824</t>
  </si>
  <si>
    <t>07002</t>
  </si>
  <si>
    <t>0901</t>
  </si>
  <si>
    <t>07029</t>
  </si>
  <si>
    <t>0902</t>
  </si>
  <si>
    <t>0903</t>
  </si>
  <si>
    <t>318 Harrison Ave., Town Hall</t>
  </si>
  <si>
    <t>07029-1796</t>
  </si>
  <si>
    <t>0904</t>
  </si>
  <si>
    <t>94 Washington Street</t>
  </si>
  <si>
    <t>07030-4585</t>
  </si>
  <si>
    <t>0905</t>
  </si>
  <si>
    <t>280 Grove Street, City Hall</t>
  </si>
  <si>
    <t>07302-3698</t>
  </si>
  <si>
    <t>0906</t>
  </si>
  <si>
    <t>402 Kearny Avenue</t>
  </si>
  <si>
    <t>0907</t>
  </si>
  <si>
    <t>4233 Kennedy Blvd</t>
  </si>
  <si>
    <t>07047</t>
  </si>
  <si>
    <t>0908</t>
  </si>
  <si>
    <t>1203 Paterson Plank Road</t>
  </si>
  <si>
    <t>07094</t>
  </si>
  <si>
    <t>0909</t>
  </si>
  <si>
    <t>3715 Palisade Avenue</t>
  </si>
  <si>
    <t>07087</t>
  </si>
  <si>
    <t>0910</t>
  </si>
  <si>
    <t>400 Park Avenue</t>
  </si>
  <si>
    <t>0911</t>
  </si>
  <si>
    <t>428  -  60th Street</t>
  </si>
  <si>
    <t>07093</t>
  </si>
  <si>
    <t>0912</t>
  </si>
  <si>
    <t>782 Frenchtown Rd</t>
  </si>
  <si>
    <t>08848</t>
  </si>
  <si>
    <t>1001</t>
  </si>
  <si>
    <t>405 Mine Road</t>
  </si>
  <si>
    <t>Asbury</t>
  </si>
  <si>
    <t>08802</t>
  </si>
  <si>
    <t>1002</t>
  </si>
  <si>
    <t>91 Brunswick Avenue</t>
  </si>
  <si>
    <t>08804</t>
  </si>
  <si>
    <t>1003</t>
  </si>
  <si>
    <t>07830-0368</t>
  </si>
  <si>
    <t>1004</t>
  </si>
  <si>
    <t>P.O. Box 5194</t>
  </si>
  <si>
    <t>Clinton</t>
  </si>
  <si>
    <t>08809-5194</t>
  </si>
  <si>
    <t>1005</t>
  </si>
  <si>
    <t>1370 Rte 31 North</t>
  </si>
  <si>
    <t>Annandale</t>
  </si>
  <si>
    <t>08801-0036</t>
  </si>
  <si>
    <t>1006</t>
  </si>
  <si>
    <t>Township Hall</t>
  </si>
  <si>
    <t>Sergeantsville</t>
  </si>
  <si>
    <t>08557</t>
  </si>
  <si>
    <t>1007</t>
  </si>
  <si>
    <t>1070 Route 202/31</t>
  </si>
  <si>
    <t>Ringoes</t>
  </si>
  <si>
    <t>08551-0150</t>
  </si>
  <si>
    <t>1008</t>
  </si>
  <si>
    <t>38 Park Avenue</t>
  </si>
  <si>
    <t>08822</t>
  </si>
  <si>
    <t>1009</t>
  </si>
  <si>
    <t>202 Sidney Road</t>
  </si>
  <si>
    <t>Pittstown</t>
  </si>
  <si>
    <t>08867</t>
  </si>
  <si>
    <t>1010</t>
  </si>
  <si>
    <t>29 Second St., Boro Hall</t>
  </si>
  <si>
    <t>08825-1198</t>
  </si>
  <si>
    <t>1011</t>
  </si>
  <si>
    <t>08826-0307</t>
  </si>
  <si>
    <t>1012</t>
  </si>
  <si>
    <t>08827-0418</t>
  </si>
  <si>
    <t>1013</t>
  </si>
  <si>
    <t>71 Main Street</t>
  </si>
  <si>
    <t>08829</t>
  </si>
  <si>
    <t>1014</t>
  </si>
  <si>
    <t>61 Church Road</t>
  </si>
  <si>
    <t>1015</t>
  </si>
  <si>
    <t>P.O. Box 199</t>
  </si>
  <si>
    <t>Baptistown</t>
  </si>
  <si>
    <t>08803</t>
  </si>
  <si>
    <t>1016</t>
  </si>
  <si>
    <t>18 York Street</t>
  </si>
  <si>
    <t>08530</t>
  </si>
  <si>
    <t>1017</t>
  </si>
  <si>
    <t>Lebanon</t>
  </si>
  <si>
    <t>08833</t>
  </si>
  <si>
    <t>1018</t>
  </si>
  <si>
    <t>530 West Hill Road</t>
  </si>
  <si>
    <t>08826-9752</t>
  </si>
  <si>
    <t>1019</t>
  </si>
  <si>
    <t>08848-0507</t>
  </si>
  <si>
    <t>1020</t>
  </si>
  <si>
    <t>One Municipal Dr</t>
  </si>
  <si>
    <t>08822-1799</t>
  </si>
  <si>
    <t>1021</t>
  </si>
  <si>
    <t>509 Route 523</t>
  </si>
  <si>
    <t>Whitehouse Station</t>
  </si>
  <si>
    <t>1022</t>
  </si>
  <si>
    <t>P.O. Box M</t>
  </si>
  <si>
    <t>08559</t>
  </si>
  <si>
    <t>1023</t>
  </si>
  <si>
    <t>169 Old Turnpike Rd</t>
  </si>
  <si>
    <t>07830</t>
  </si>
  <si>
    <t>1024</t>
  </si>
  <si>
    <t>140 Perryville Road</t>
  </si>
  <si>
    <t>08827-9717</t>
  </si>
  <si>
    <t>1025</t>
  </si>
  <si>
    <t>150 Rocktown-Lamb. Road</t>
  </si>
  <si>
    <t>1026</t>
  </si>
  <si>
    <t>16 Lanning Boulevard</t>
  </si>
  <si>
    <t>08520</t>
  </si>
  <si>
    <t>1101</t>
  </si>
  <si>
    <t>08628</t>
  </si>
  <si>
    <t>1102</t>
  </si>
  <si>
    <t>2090 Greenwood Avenue</t>
  </si>
  <si>
    <t>08650</t>
  </si>
  <si>
    <t>1103</t>
  </si>
  <si>
    <t>148  N. Main Street</t>
  </si>
  <si>
    <t>08520-2196</t>
  </si>
  <si>
    <t>1104</t>
  </si>
  <si>
    <t>88 East Broad St</t>
  </si>
  <si>
    <t>08525-0128</t>
  </si>
  <si>
    <t>1105</t>
  </si>
  <si>
    <t>201 Wash Cross-Pennington Rd</t>
  </si>
  <si>
    <t>Titusville</t>
  </si>
  <si>
    <t>08560</t>
  </si>
  <si>
    <t>1106</t>
  </si>
  <si>
    <t>P.O. Box 6006</t>
  </si>
  <si>
    <t>Lawrenceville</t>
  </si>
  <si>
    <t>08648</t>
  </si>
  <si>
    <t>1107</t>
  </si>
  <si>
    <t>30 North Main Street</t>
  </si>
  <si>
    <t>08534</t>
  </si>
  <si>
    <t>1108</t>
  </si>
  <si>
    <t>319 East State Street, City Hall</t>
  </si>
  <si>
    <t>1111</t>
  </si>
  <si>
    <t>1117 Route 130</t>
  </si>
  <si>
    <t>08691</t>
  </si>
  <si>
    <t>1112</t>
  </si>
  <si>
    <t>271 Clarksville Rd., P.O. Box 38</t>
  </si>
  <si>
    <t>Princeton Junction</t>
  </si>
  <si>
    <t>08550</t>
  </si>
  <si>
    <t>1113</t>
  </si>
  <si>
    <t>369 Witherspoon Street</t>
  </si>
  <si>
    <t>08540-3284</t>
  </si>
  <si>
    <t>1114</t>
  </si>
  <si>
    <t>61 Cooke Avenue</t>
  </si>
  <si>
    <t>07008-3096</t>
  </si>
  <si>
    <t>1201</t>
  </si>
  <si>
    <t>23-A North Main Street</t>
  </si>
  <si>
    <t>08512-3287</t>
  </si>
  <si>
    <t>1202</t>
  </si>
  <si>
    <t>355 North Avenue</t>
  </si>
  <si>
    <t>08812-1249</t>
  </si>
  <si>
    <t>1203</t>
  </si>
  <si>
    <t>08816-1081</t>
  </si>
  <si>
    <t>1204</t>
  </si>
  <si>
    <t>100 Municipal Boulevard</t>
  </si>
  <si>
    <t>08817-3399</t>
  </si>
  <si>
    <t>1205</t>
  </si>
  <si>
    <t>1206</t>
  </si>
  <si>
    <t>221 South 5th Avenue</t>
  </si>
  <si>
    <t>08904</t>
  </si>
  <si>
    <t>1207</t>
  </si>
  <si>
    <t>31 East Railroad Avenue</t>
  </si>
  <si>
    <t>08831-1496</t>
  </si>
  <si>
    <t>1208</t>
  </si>
  <si>
    <t>08840</t>
  </si>
  <si>
    <t>1209</t>
  </si>
  <si>
    <t>1200 Mountain Avenue</t>
  </si>
  <si>
    <t>08846-2700</t>
  </si>
  <si>
    <t>1210</t>
  </si>
  <si>
    <t>39 Washington Avenue</t>
  </si>
  <si>
    <t>08850-1238</t>
  </si>
  <si>
    <t>1211</t>
  </si>
  <si>
    <t>PO Jamesburg</t>
  </si>
  <si>
    <t>08831</t>
  </si>
  <si>
    <t>1212</t>
  </si>
  <si>
    <t>78 Bayard Street</t>
  </si>
  <si>
    <t>08901</t>
  </si>
  <si>
    <t>1213</t>
  </si>
  <si>
    <t>710 Herman Rd</t>
  </si>
  <si>
    <t>N. Brunswick</t>
  </si>
  <si>
    <t>08902</t>
  </si>
  <si>
    <t>1214</t>
  </si>
  <si>
    <t>08857</t>
  </si>
  <si>
    <t>1215</t>
  </si>
  <si>
    <t>260 High Street</t>
  </si>
  <si>
    <t>08861</t>
  </si>
  <si>
    <t>1216</t>
  </si>
  <si>
    <t>08854</t>
  </si>
  <si>
    <t>1217</t>
  </si>
  <si>
    <t>08536</t>
  </si>
  <si>
    <t>1218</t>
  </si>
  <si>
    <t>167 Main Street</t>
  </si>
  <si>
    <t>08872-1198</t>
  </si>
  <si>
    <t>1219</t>
  </si>
  <si>
    <t>140 North Broadway</t>
  </si>
  <si>
    <t>08879-1647</t>
  </si>
  <si>
    <t>1220</t>
  </si>
  <si>
    <t>Monmouth Junction</t>
  </si>
  <si>
    <t>08852-0190</t>
  </si>
  <si>
    <t>1221</t>
  </si>
  <si>
    <t>2480 Plainfield Avenue</t>
  </si>
  <si>
    <t>07080</t>
  </si>
  <si>
    <t>1222</t>
  </si>
  <si>
    <t>48 Washington Street</t>
  </si>
  <si>
    <t>08882</t>
  </si>
  <si>
    <t>1223</t>
  </si>
  <si>
    <t>77 Summerhill Road</t>
  </si>
  <si>
    <t>1224</t>
  </si>
  <si>
    <t>1 Main Street</t>
  </si>
  <si>
    <t>07095</t>
  </si>
  <si>
    <t>1225</t>
  </si>
  <si>
    <t>07747-2396</t>
  </si>
  <si>
    <t>1301</t>
  </si>
  <si>
    <t>125 Corlies Avenue</t>
  </si>
  <si>
    <t>07711-1093</t>
  </si>
  <si>
    <t>1302</t>
  </si>
  <si>
    <t>8 N. Main St., P.O. Box 487</t>
  </si>
  <si>
    <t>08501-9414</t>
  </si>
  <si>
    <t>1303</t>
  </si>
  <si>
    <t>07712</t>
  </si>
  <si>
    <t>1304</t>
  </si>
  <si>
    <t>100 - 1st Avenue</t>
  </si>
  <si>
    <t>07716</t>
  </si>
  <si>
    <t>1305</t>
  </si>
  <si>
    <t>Avon-By-The-Sea</t>
  </si>
  <si>
    <t>P.O. Box  8</t>
  </si>
  <si>
    <t>07717-0008</t>
  </si>
  <si>
    <t>1306</t>
  </si>
  <si>
    <t>07719-0070</t>
  </si>
  <si>
    <t>1307</t>
  </si>
  <si>
    <t>701 Main Street</t>
  </si>
  <si>
    <t>07720-1087</t>
  </si>
  <si>
    <t>1308</t>
  </si>
  <si>
    <t>08730-1494</t>
  </si>
  <si>
    <t>1309</t>
  </si>
  <si>
    <t>124 Cedar Drive</t>
  </si>
  <si>
    <t>07722</t>
  </si>
  <si>
    <t>1310</t>
  </si>
  <si>
    <t>Durant Square, Borough Hall</t>
  </si>
  <si>
    <t>07723-1298</t>
  </si>
  <si>
    <t>1311</t>
  </si>
  <si>
    <t>47 Broad Street</t>
  </si>
  <si>
    <t>07724-1698</t>
  </si>
  <si>
    <t>1312</t>
  </si>
  <si>
    <t>15 Main Street</t>
  </si>
  <si>
    <t>07726</t>
  </si>
  <si>
    <t>1313</t>
  </si>
  <si>
    <t>748 River Road</t>
  </si>
  <si>
    <t>07704-3399</t>
  </si>
  <si>
    <t>1314</t>
  </si>
  <si>
    <t>11 Asbury Ave</t>
  </si>
  <si>
    <t>07727</t>
  </si>
  <si>
    <t>1315</t>
  </si>
  <si>
    <t>51 West Main Street</t>
  </si>
  <si>
    <t>Freehold</t>
  </si>
  <si>
    <t>07728</t>
  </si>
  <si>
    <t>1316</t>
  </si>
  <si>
    <t>07728-3099</t>
  </si>
  <si>
    <t>1317</t>
  </si>
  <si>
    <t>319 Middle Rd, P.O.  Box 371</t>
  </si>
  <si>
    <t>07730</t>
  </si>
  <si>
    <t>1318</t>
  </si>
  <si>
    <t>171 Bay Avenue</t>
  </si>
  <si>
    <t>07732</t>
  </si>
  <si>
    <t>1319</t>
  </si>
  <si>
    <t>07733-0410</t>
  </si>
  <si>
    <t>1320</t>
  </si>
  <si>
    <t>07731</t>
  </si>
  <si>
    <t>1321</t>
  </si>
  <si>
    <t>100 Grasmere Avenue</t>
  </si>
  <si>
    <t>1322</t>
  </si>
  <si>
    <t>29 Church Street</t>
  </si>
  <si>
    <t>07734-1497</t>
  </si>
  <si>
    <t>1323</t>
  </si>
  <si>
    <t>07735-0070</t>
  </si>
  <si>
    <t>1324</t>
  </si>
  <si>
    <t>480 Prospect Avenue</t>
  </si>
  <si>
    <t>07739</t>
  </si>
  <si>
    <t>1325</t>
  </si>
  <si>
    <t>550 Main Street</t>
  </si>
  <si>
    <t>07711-1239</t>
  </si>
  <si>
    <t>1326</t>
  </si>
  <si>
    <t>07740</t>
  </si>
  <si>
    <t>1327</t>
  </si>
  <si>
    <t>120 Route 522</t>
  </si>
  <si>
    <t>1328</t>
  </si>
  <si>
    <t>201 East Main St</t>
  </si>
  <si>
    <t>08736</t>
  </si>
  <si>
    <t>1329</t>
  </si>
  <si>
    <t>1979 Township Drive</t>
  </si>
  <si>
    <t>07746-2299</t>
  </si>
  <si>
    <t>1330</t>
  </si>
  <si>
    <t>201 Broad Street</t>
  </si>
  <si>
    <t>07747</t>
  </si>
  <si>
    <t>1331</t>
  </si>
  <si>
    <t>1 Kings Highway</t>
  </si>
  <si>
    <t>07748-2085</t>
  </si>
  <si>
    <t>1332</t>
  </si>
  <si>
    <t>470 Stage Coach Rd</t>
  </si>
  <si>
    <t>Perrineville</t>
  </si>
  <si>
    <t>08535-0240</t>
  </si>
  <si>
    <t>1333</t>
  </si>
  <si>
    <t>22 Beach Road</t>
  </si>
  <si>
    <t>07750-1398</t>
  </si>
  <si>
    <t>1334</t>
  </si>
  <si>
    <t>106 West Sylvania Avenue</t>
  </si>
  <si>
    <t>07753-2098</t>
  </si>
  <si>
    <t>1335</t>
  </si>
  <si>
    <t>Neptune</t>
  </si>
  <si>
    <t>07754-1125</t>
  </si>
  <si>
    <t>1336</t>
  </si>
  <si>
    <t>399 Monmouth Road</t>
  </si>
  <si>
    <t>Oakhurst</t>
  </si>
  <si>
    <t>07755-1589</t>
  </si>
  <si>
    <t>1337</t>
  </si>
  <si>
    <t>1338</t>
  </si>
  <si>
    <t>90 Monmouth Street</t>
  </si>
  <si>
    <t>07701-1614</t>
  </si>
  <si>
    <t>1339</t>
  </si>
  <si>
    <t>33 North Rochdale Avenue</t>
  </si>
  <si>
    <t>08555</t>
  </si>
  <si>
    <t>1340</t>
  </si>
  <si>
    <t>East River Road, Boro Hall</t>
  </si>
  <si>
    <t>07760-1526</t>
  </si>
  <si>
    <t>1341</t>
  </si>
  <si>
    <t>1167 Ocean Avenue</t>
  </si>
  <si>
    <t>07760-2206</t>
  </si>
  <si>
    <t>1342</t>
  </si>
  <si>
    <t>08750-0296</t>
  </si>
  <si>
    <t>1343</t>
  </si>
  <si>
    <t>Shrewsbury</t>
  </si>
  <si>
    <t>07702</t>
  </si>
  <si>
    <t>1344</t>
  </si>
  <si>
    <t>1979 Crawford Street</t>
  </si>
  <si>
    <t>07724</t>
  </si>
  <si>
    <t>1345</t>
  </si>
  <si>
    <t>07719-0569</t>
  </si>
  <si>
    <t>1346</t>
  </si>
  <si>
    <t>Fifth &amp; Warren Avenues</t>
  </si>
  <si>
    <t>07762</t>
  </si>
  <si>
    <t>1347</t>
  </si>
  <si>
    <t>555 Brighton Avenue</t>
  </si>
  <si>
    <t>1348</t>
  </si>
  <si>
    <t>556 Tinton Avenue</t>
  </si>
  <si>
    <t>1349</t>
  </si>
  <si>
    <t>650 Poole Avenue</t>
  </si>
  <si>
    <t>07735</t>
  </si>
  <si>
    <t>1350</t>
  </si>
  <si>
    <t>314 Rt 539</t>
  </si>
  <si>
    <t>Cream Ridge</t>
  </si>
  <si>
    <t>08514-0089</t>
  </si>
  <si>
    <t>1351</t>
  </si>
  <si>
    <t>2700 Allaire Road</t>
  </si>
  <si>
    <t>07719</t>
  </si>
  <si>
    <t>1352</t>
  </si>
  <si>
    <t>965 Broadway</t>
  </si>
  <si>
    <t>07764-0639</t>
  </si>
  <si>
    <t>1353</t>
  </si>
  <si>
    <t>100 Washington Street</t>
  </si>
  <si>
    <t>Boonton</t>
  </si>
  <si>
    <t>1401</t>
  </si>
  <si>
    <t>Boonton Township</t>
  </si>
  <si>
    <t>155 Powerville Road</t>
  </si>
  <si>
    <t>07005</t>
  </si>
  <si>
    <t>1402</t>
  </si>
  <si>
    <t>One Ace Road</t>
  </si>
  <si>
    <t>07405</t>
  </si>
  <si>
    <t>1403</t>
  </si>
  <si>
    <t>54 Fairmount Avenue</t>
  </si>
  <si>
    <t>Chatham</t>
  </si>
  <si>
    <t>07928</t>
  </si>
  <si>
    <t>1404</t>
  </si>
  <si>
    <t>58 Meyersville Road</t>
  </si>
  <si>
    <t>07928-1199</t>
  </si>
  <si>
    <t>1405</t>
  </si>
  <si>
    <t>300 Main Street</t>
  </si>
  <si>
    <t>Chester</t>
  </si>
  <si>
    <t>07930</t>
  </si>
  <si>
    <t>1406</t>
  </si>
  <si>
    <t>1 Parker Road</t>
  </si>
  <si>
    <t>07930-0428</t>
  </si>
  <si>
    <t>1407</t>
  </si>
  <si>
    <t>1 St. Mary's PL.</t>
  </si>
  <si>
    <t>07834-2199</t>
  </si>
  <si>
    <t>1408</t>
  </si>
  <si>
    <t>37 North Sussex St.</t>
  </si>
  <si>
    <t>07801</t>
  </si>
  <si>
    <t>1409</t>
  </si>
  <si>
    <t>411 Ridgedale Avenue</t>
  </si>
  <si>
    <t>07936-1400</t>
  </si>
  <si>
    <t>1410</t>
  </si>
  <si>
    <t>111 Ridgedale Avenue</t>
  </si>
  <si>
    <t>07932-1799</t>
  </si>
  <si>
    <t>1411</t>
  </si>
  <si>
    <t>1000 Rt 10, P.O. Box 250</t>
  </si>
  <si>
    <t>Whippany</t>
  </si>
  <si>
    <t>07981-0250</t>
  </si>
  <si>
    <t>1412</t>
  </si>
  <si>
    <t>New Vernon</t>
  </si>
  <si>
    <t>07976</t>
  </si>
  <si>
    <t>1413</t>
  </si>
  <si>
    <t>1033 Weldon Road</t>
  </si>
  <si>
    <t>Lake Hopatcong</t>
  </si>
  <si>
    <t>07849-2211</t>
  </si>
  <si>
    <t>1414</t>
  </si>
  <si>
    <t>130 Kinnelon Road</t>
  </si>
  <si>
    <t>07405-2347</t>
  </si>
  <si>
    <t>1415</t>
  </si>
  <si>
    <t>34 Chaple Hill Road</t>
  </si>
  <si>
    <t>07035</t>
  </si>
  <si>
    <t>1416</t>
  </si>
  <si>
    <t>1417</t>
  </si>
  <si>
    <t>2 West Main Street</t>
  </si>
  <si>
    <t>Mendham</t>
  </si>
  <si>
    <t>07945-1213</t>
  </si>
  <si>
    <t>1418</t>
  </si>
  <si>
    <t>P.O. Box 520</t>
  </si>
  <si>
    <t>Brookside</t>
  </si>
  <si>
    <t>07926</t>
  </si>
  <si>
    <t>1419</t>
  </si>
  <si>
    <t>10 Baker Street</t>
  </si>
  <si>
    <t>07801-3084</t>
  </si>
  <si>
    <t>1420</t>
  </si>
  <si>
    <t>195 Changebridge Road</t>
  </si>
  <si>
    <t>07045</t>
  </si>
  <si>
    <t>1421</t>
  </si>
  <si>
    <t>50 Woodland Ave., P.O. Box 7603</t>
  </si>
  <si>
    <t>Convent Station</t>
  </si>
  <si>
    <t>07961</t>
  </si>
  <si>
    <t>1422</t>
  </si>
  <si>
    <t>07950</t>
  </si>
  <si>
    <t>1423</t>
  </si>
  <si>
    <t>200 South St., CN 914</t>
  </si>
  <si>
    <t>07960-0914</t>
  </si>
  <si>
    <t>1424</t>
  </si>
  <si>
    <t>07856</t>
  </si>
  <si>
    <t>1425</t>
  </si>
  <si>
    <t>Budd Lake</t>
  </si>
  <si>
    <t>07828</t>
  </si>
  <si>
    <t>1426</t>
  </si>
  <si>
    <t>400 Boulevard</t>
  </si>
  <si>
    <t>07046</t>
  </si>
  <si>
    <t>1427</t>
  </si>
  <si>
    <t>23 Maple Avenue</t>
  </si>
  <si>
    <t>07857</t>
  </si>
  <si>
    <t>1428</t>
  </si>
  <si>
    <t>1001 Parsippany Boulevard</t>
  </si>
  <si>
    <t>Parsippany</t>
  </si>
  <si>
    <t>07054</t>
  </si>
  <si>
    <t>1429</t>
  </si>
  <si>
    <t>915 Valley Rd</t>
  </si>
  <si>
    <t>Gillette</t>
  </si>
  <si>
    <t>07933</t>
  </si>
  <si>
    <t>1430</t>
  </si>
  <si>
    <t>530 Turnpike</t>
  </si>
  <si>
    <t>Pompton Plains</t>
  </si>
  <si>
    <t>07444-1799</t>
  </si>
  <si>
    <t>1431</t>
  </si>
  <si>
    <t>502 Millbrook Avenue</t>
  </si>
  <si>
    <t>07869</t>
  </si>
  <si>
    <t>1432</t>
  </si>
  <si>
    <t>91 Nwk-PomptnTpk.P.O. Box 6</t>
  </si>
  <si>
    <t>07457</t>
  </si>
  <si>
    <t>1433</t>
  </si>
  <si>
    <t>1 East Main Street</t>
  </si>
  <si>
    <t>Rockaway</t>
  </si>
  <si>
    <t>07866-3498</t>
  </si>
  <si>
    <t>1434</t>
  </si>
  <si>
    <t>65 Mt Hope Road</t>
  </si>
  <si>
    <t>07866-1699</t>
  </si>
  <si>
    <t>1435</t>
  </si>
  <si>
    <t>1715 Route 46</t>
  </si>
  <si>
    <t>Ledgewood</t>
  </si>
  <si>
    <t>07852</t>
  </si>
  <si>
    <t>1436</t>
  </si>
  <si>
    <t>337 S. Salem Street</t>
  </si>
  <si>
    <t>Victory Gardens/Dover</t>
  </si>
  <si>
    <t>1437</t>
  </si>
  <si>
    <t>Long Valley</t>
  </si>
  <si>
    <t>07853-0216</t>
  </si>
  <si>
    <t>1438</t>
  </si>
  <si>
    <t>10 Robert Street</t>
  </si>
  <si>
    <t>07885-1997</t>
  </si>
  <si>
    <t>1439</t>
  </si>
  <si>
    <t>900 West Bay Avenue</t>
  </si>
  <si>
    <t>08005-1298</t>
  </si>
  <si>
    <t>1501</t>
  </si>
  <si>
    <t>08006</t>
  </si>
  <si>
    <t>1502</t>
  </si>
  <si>
    <t>08742-0248</t>
  </si>
  <si>
    <t>1503</t>
  </si>
  <si>
    <t>300 Engleside Avenue</t>
  </si>
  <si>
    <t>08008-1727</t>
  </si>
  <si>
    <t>1504</t>
  </si>
  <si>
    <t>1600 Pinewald Road</t>
  </si>
  <si>
    <t>08722</t>
  </si>
  <si>
    <t>1505</t>
  </si>
  <si>
    <t>Bayville</t>
  </si>
  <si>
    <t>08721-0287</t>
  </si>
  <si>
    <t>1506</t>
  </si>
  <si>
    <t>401 Chambers Bridge Road</t>
  </si>
  <si>
    <t>08723-2898</t>
  </si>
  <si>
    <t>1507</t>
  </si>
  <si>
    <t>33 Washington St., P.O. Box 728</t>
  </si>
  <si>
    <t>08754</t>
  </si>
  <si>
    <t>1508</t>
  </si>
  <si>
    <t>West Creek</t>
  </si>
  <si>
    <t>1509</t>
  </si>
  <si>
    <t>1510</t>
  </si>
  <si>
    <t>P.O. Box AH</t>
  </si>
  <si>
    <t>08732-0797</t>
  </si>
  <si>
    <t>1511</t>
  </si>
  <si>
    <t>95 W. Veterans Hwy</t>
  </si>
  <si>
    <t>08527</t>
  </si>
  <si>
    <t>1512</t>
  </si>
  <si>
    <t>818 West Lacey Road</t>
  </si>
  <si>
    <t>Forked River</t>
  </si>
  <si>
    <t>08731</t>
  </si>
  <si>
    <t>1513</t>
  </si>
  <si>
    <t>5 Union Avenue</t>
  </si>
  <si>
    <t>08733-3078</t>
  </si>
  <si>
    <t>1514</t>
  </si>
  <si>
    <t>231 Third Street</t>
  </si>
  <si>
    <t>08701-3220</t>
  </si>
  <si>
    <t>1515</t>
  </si>
  <si>
    <t>08735-0067</t>
  </si>
  <si>
    <t>1516</t>
  </si>
  <si>
    <t>7 Gifford Road</t>
  </si>
  <si>
    <t>08087</t>
  </si>
  <si>
    <t>1517</t>
  </si>
  <si>
    <t>6805 Long Beach Boulevard</t>
  </si>
  <si>
    <t>Brant Beach</t>
  </si>
  <si>
    <t>08008-3661</t>
  </si>
  <si>
    <t>1518</t>
  </si>
  <si>
    <t>1 Colonial Drive</t>
  </si>
  <si>
    <t>08733-3898</t>
  </si>
  <si>
    <t>1519</t>
  </si>
  <si>
    <t>P.O. Box 247</t>
  </si>
  <si>
    <t>08738</t>
  </si>
  <si>
    <t>1520</t>
  </si>
  <si>
    <t>50 Railroad Avenue</t>
  </si>
  <si>
    <t>Waretown</t>
  </si>
  <si>
    <t>08758-8818</t>
  </si>
  <si>
    <t>1521</t>
  </si>
  <si>
    <t>151 East Longport Avenue</t>
  </si>
  <si>
    <t>08740</t>
  </si>
  <si>
    <t>1522</t>
  </si>
  <si>
    <t>599 Pennsylvania Avenue</t>
  </si>
  <si>
    <t>08741</t>
  </si>
  <si>
    <t>1523</t>
  </si>
  <si>
    <t>121 Evergreen Rd</t>
  </si>
  <si>
    <t>New Egypt</t>
  </si>
  <si>
    <t>08533-0398</t>
  </si>
  <si>
    <t>1524</t>
  </si>
  <si>
    <t>2233 Bridge Avenue</t>
  </si>
  <si>
    <t>08742</t>
  </si>
  <si>
    <t>1525</t>
  </si>
  <si>
    <t>416 New Jersey Avenue</t>
  </si>
  <si>
    <t>1526</t>
  </si>
  <si>
    <t>08751</t>
  </si>
  <si>
    <t>1527</t>
  </si>
  <si>
    <t>1701 N. Ocean Ave., P.O. Box B</t>
  </si>
  <si>
    <t>08752</t>
  </si>
  <si>
    <t>1528</t>
  </si>
  <si>
    <t>1621 Long Beach Boulevard</t>
  </si>
  <si>
    <t>08008</t>
  </si>
  <si>
    <t>1529</t>
  </si>
  <si>
    <t>08757-5105</t>
  </si>
  <si>
    <t>1530</t>
  </si>
  <si>
    <t>260 East Bay Avenue</t>
  </si>
  <si>
    <t>Manahawkin</t>
  </si>
  <si>
    <t>08050-3498</t>
  </si>
  <si>
    <t>1531</t>
  </si>
  <si>
    <t>813 Long Beach Boulevard</t>
  </si>
  <si>
    <t>1532</t>
  </si>
  <si>
    <t>140 E. Main Street</t>
  </si>
  <si>
    <t>08087-2804</t>
  </si>
  <si>
    <t>1533</t>
  </si>
  <si>
    <t>101 Hamburg Tpke</t>
  </si>
  <si>
    <t>07403-1298</t>
  </si>
  <si>
    <t>1601</t>
  </si>
  <si>
    <t>900 Clifton Avenue</t>
  </si>
  <si>
    <t>07013</t>
  </si>
  <si>
    <t>1602</t>
  </si>
  <si>
    <t>510 Belmont Avenue</t>
  </si>
  <si>
    <t>1603</t>
  </si>
  <si>
    <t>445 Lafayette Avenue</t>
  </si>
  <si>
    <t>07506</t>
  </si>
  <si>
    <t>1604</t>
  </si>
  <si>
    <t>35 Stevens Avenue</t>
  </si>
  <si>
    <t>07424</t>
  </si>
  <si>
    <t>1605</t>
  </si>
  <si>
    <t>1606</t>
  </si>
  <si>
    <t>330 Passaic Street</t>
  </si>
  <si>
    <t>07055</t>
  </si>
  <si>
    <t>1607</t>
  </si>
  <si>
    <t>155 Market Street</t>
  </si>
  <si>
    <t>07505</t>
  </si>
  <si>
    <t>1608</t>
  </si>
  <si>
    <t>25 Lenox Avenue</t>
  </si>
  <si>
    <t>07442</t>
  </si>
  <si>
    <t>1609</t>
  </si>
  <si>
    <t>106 Brown Avenue</t>
  </si>
  <si>
    <t>07508</t>
  </si>
  <si>
    <t>1610</t>
  </si>
  <si>
    <t>60 Margaret King Avenue</t>
  </si>
  <si>
    <t>07456</t>
  </si>
  <si>
    <t>1611</t>
  </si>
  <si>
    <t>537 Totowa Road</t>
  </si>
  <si>
    <t>07512</t>
  </si>
  <si>
    <t>1612</t>
  </si>
  <si>
    <t>579 Ringwood Avenue</t>
  </si>
  <si>
    <t>07465</t>
  </si>
  <si>
    <t>1613</t>
  </si>
  <si>
    <t>475 Valley Road</t>
  </si>
  <si>
    <t>07470-3586</t>
  </si>
  <si>
    <t>1614</t>
  </si>
  <si>
    <t>1480 Union Valley Road</t>
  </si>
  <si>
    <t>07480-1303</t>
  </si>
  <si>
    <t>1615</t>
  </si>
  <si>
    <t>1616</t>
  </si>
  <si>
    <t>08001-0281</t>
  </si>
  <si>
    <t>1701</t>
  </si>
  <si>
    <t>303 Harding Highway</t>
  </si>
  <si>
    <t>08069</t>
  </si>
  <si>
    <t>1702</t>
  </si>
  <si>
    <t>P.O. Box 882</t>
  </si>
  <si>
    <t>08318</t>
  </si>
  <si>
    <t>1703</t>
  </si>
  <si>
    <t>619 Salem-Ft. Elfsborg</t>
  </si>
  <si>
    <t>08079</t>
  </si>
  <si>
    <t>1704</t>
  </si>
  <si>
    <t>Hancock's Bridge</t>
  </si>
  <si>
    <t>08038-0157</t>
  </si>
  <si>
    <t>1705</t>
  </si>
  <si>
    <t>08079-9504</t>
  </si>
  <si>
    <t>1706</t>
  </si>
  <si>
    <t>P.O. Box P</t>
  </si>
  <si>
    <t>Pedricktown</t>
  </si>
  <si>
    <t>08067-0416</t>
  </si>
  <si>
    <t>1707</t>
  </si>
  <si>
    <t>08069-0527</t>
  </si>
  <si>
    <t>1708</t>
  </si>
  <si>
    <t>90 North Broadway</t>
  </si>
  <si>
    <t>08070-1298</t>
  </si>
  <si>
    <t>1709</t>
  </si>
  <si>
    <t>08098</t>
  </si>
  <si>
    <t>1710</t>
  </si>
  <si>
    <t>989 Centerton Road</t>
  </si>
  <si>
    <t>PittsGrove</t>
  </si>
  <si>
    <t>1711</t>
  </si>
  <si>
    <t>08072-0065</t>
  </si>
  <si>
    <t>1712</t>
  </si>
  <si>
    <t>17 New Market Street</t>
  </si>
  <si>
    <t>1713</t>
  </si>
  <si>
    <t>431 Rt 77 Pole Tavern Circle</t>
  </si>
  <si>
    <t>08318-0524</t>
  </si>
  <si>
    <t>1714</t>
  </si>
  <si>
    <t>Woodstown Borough</t>
  </si>
  <si>
    <t>08098-0286</t>
  </si>
  <si>
    <t>1715</t>
  </si>
  <si>
    <t>1 Miller Lane</t>
  </si>
  <si>
    <t>07921</t>
  </si>
  <si>
    <t>1801</t>
  </si>
  <si>
    <t>1 Collyer Lane</t>
  </si>
  <si>
    <t>Basking Ridge</t>
  </si>
  <si>
    <t>07920</t>
  </si>
  <si>
    <t>1802</t>
  </si>
  <si>
    <t>P.O. Box 158</t>
  </si>
  <si>
    <t>07924-0158</t>
  </si>
  <si>
    <t>1803</t>
  </si>
  <si>
    <t>230 Hamilton Street</t>
  </si>
  <si>
    <t>08805-2017</t>
  </si>
  <si>
    <t>1804</t>
  </si>
  <si>
    <t>08876-3699</t>
  </si>
  <si>
    <t>1805</t>
  </si>
  <si>
    <t>08807-0300</t>
  </si>
  <si>
    <t>1806</t>
  </si>
  <si>
    <t>07931</t>
  </si>
  <si>
    <t>1807</t>
  </si>
  <si>
    <t>475 DeMott Lane</t>
  </si>
  <si>
    <t>08873-2737</t>
  </si>
  <si>
    <t>1808</t>
  </si>
  <si>
    <t>111 Greenbrook Road</t>
  </si>
  <si>
    <t>08812-2598</t>
  </si>
  <si>
    <t>1809</t>
  </si>
  <si>
    <t>379 South Branch Rd</t>
  </si>
  <si>
    <t>08844</t>
  </si>
  <si>
    <t>1810</t>
  </si>
  <si>
    <t>325 North Main Street</t>
  </si>
  <si>
    <t>08835-1800</t>
  </si>
  <si>
    <t>1811</t>
  </si>
  <si>
    <t>1812</t>
  </si>
  <si>
    <t>2261 Van Horne Road</t>
  </si>
  <si>
    <t>Belle Mead</t>
  </si>
  <si>
    <t>08502</t>
  </si>
  <si>
    <t>1813</t>
  </si>
  <si>
    <t>263 Somerset Street</t>
  </si>
  <si>
    <t>07060</t>
  </si>
  <si>
    <t>1814</t>
  </si>
  <si>
    <t>Peapack</t>
  </si>
  <si>
    <t>07977</t>
  </si>
  <si>
    <t>1815</t>
  </si>
  <si>
    <t xml:space="preserve"> 22 First Street,  Mun. Bldg.</t>
  </si>
  <si>
    <t>08869</t>
  </si>
  <si>
    <t>1816</t>
  </si>
  <si>
    <t>08553</t>
  </si>
  <si>
    <t>1817</t>
  </si>
  <si>
    <t>25 West End Ave., Box 399</t>
  </si>
  <si>
    <t>08876-1800</t>
  </si>
  <si>
    <t>1818</t>
  </si>
  <si>
    <t>08880-1491</t>
  </si>
  <si>
    <t>1819</t>
  </si>
  <si>
    <t>46 Mountain Boulevard</t>
  </si>
  <si>
    <t>07059-5695</t>
  </si>
  <si>
    <t>1820</t>
  </si>
  <si>
    <t>15 Mountain Boulevard</t>
  </si>
  <si>
    <t>1821</t>
  </si>
  <si>
    <t>137 Main St</t>
  </si>
  <si>
    <t>07821-0630</t>
  </si>
  <si>
    <t>1901</t>
  </si>
  <si>
    <t>07860</t>
  </si>
  <si>
    <t>1902</t>
  </si>
  <si>
    <t>34 Wantage Ave</t>
  </si>
  <si>
    <t>07826</t>
  </si>
  <si>
    <t>1903</t>
  </si>
  <si>
    <t>10 Mansfield Drive</t>
  </si>
  <si>
    <t>07874</t>
  </si>
  <si>
    <t>1904</t>
  </si>
  <si>
    <t>151 US Hwy 206</t>
  </si>
  <si>
    <t>Augusta</t>
  </si>
  <si>
    <t>07822-0179</t>
  </si>
  <si>
    <t>1905</t>
  </si>
  <si>
    <t>46 Main Street</t>
  </si>
  <si>
    <t>07416-1421</t>
  </si>
  <si>
    <t>1906</t>
  </si>
  <si>
    <t>1907</t>
  </si>
  <si>
    <t>150 Kennedy Road</t>
  </si>
  <si>
    <t>Tranquility</t>
  </si>
  <si>
    <t>07879-0065</t>
  </si>
  <si>
    <t>1908</t>
  </si>
  <si>
    <t>16 Wallkill Avenue</t>
  </si>
  <si>
    <t>07419</t>
  </si>
  <si>
    <t>1909</t>
  </si>
  <si>
    <t>1 Mun Complex Road</t>
  </si>
  <si>
    <t>1910</t>
  </si>
  <si>
    <t>149 Wheatsworth Rd - Suite A</t>
  </si>
  <si>
    <t>1911</t>
  </si>
  <si>
    <t>07843-1535</t>
  </si>
  <si>
    <t>1912</t>
  </si>
  <si>
    <t>33 Morris Farm Rd</t>
  </si>
  <si>
    <t>07848</t>
  </si>
  <si>
    <t>1913</t>
  </si>
  <si>
    <t>277 Clove Road</t>
  </si>
  <si>
    <t>07827</t>
  </si>
  <si>
    <t>1914</t>
  </si>
  <si>
    <t>39 Trinity Street</t>
  </si>
  <si>
    <t>1915</t>
  </si>
  <si>
    <t>14 Highland Avenue</t>
  </si>
  <si>
    <t>07439</t>
  </si>
  <si>
    <t>1916</t>
  </si>
  <si>
    <t>133 Rt 645</t>
  </si>
  <si>
    <t>1917</t>
  </si>
  <si>
    <t>65 Main Street</t>
  </si>
  <si>
    <t>07871</t>
  </si>
  <si>
    <t>1918</t>
  </si>
  <si>
    <t>77 Main St</t>
  </si>
  <si>
    <t>07874-0356</t>
  </si>
  <si>
    <t>1919</t>
  </si>
  <si>
    <t>964 Stillwater Rd</t>
  </si>
  <si>
    <t>1920</t>
  </si>
  <si>
    <t>2 Main Street</t>
  </si>
  <si>
    <t>07461-2397</t>
  </si>
  <si>
    <t>1921</t>
  </si>
  <si>
    <t>07462</t>
  </si>
  <si>
    <t>1922</t>
  </si>
  <si>
    <t>Box 94</t>
  </si>
  <si>
    <t>07881</t>
  </si>
  <si>
    <t>1923</t>
  </si>
  <si>
    <t>888 Route 23</t>
  </si>
  <si>
    <t>07461</t>
  </si>
  <si>
    <t>1924</t>
  </si>
  <si>
    <t>07922</t>
  </si>
  <si>
    <t>2001</t>
  </si>
  <si>
    <t>430 Westfield Avenue</t>
  </si>
  <si>
    <t>07066-1590</t>
  </si>
  <si>
    <t>2002</t>
  </si>
  <si>
    <t>8 Springfield Avenue</t>
  </si>
  <si>
    <t>07016-2199</t>
  </si>
  <si>
    <t>2003</t>
  </si>
  <si>
    <t>07201-2462</t>
  </si>
  <si>
    <t>2004</t>
  </si>
  <si>
    <t>75 N. Martine Avenue</t>
  </si>
  <si>
    <t>07023-1397</t>
  </si>
  <si>
    <t>2005</t>
  </si>
  <si>
    <t>403 South Street</t>
  </si>
  <si>
    <t>07027</t>
  </si>
  <si>
    <t>2006</t>
  </si>
  <si>
    <t>Hillside &amp; Liberty Ave., JFK Plaza</t>
  </si>
  <si>
    <t>07205</t>
  </si>
  <si>
    <t>2007</t>
  </si>
  <si>
    <t>567 Boulevard</t>
  </si>
  <si>
    <t>07033</t>
  </si>
  <si>
    <t>2008</t>
  </si>
  <si>
    <t>301 North Wood Avenue</t>
  </si>
  <si>
    <t>07036-4296</t>
  </si>
  <si>
    <t>2009</t>
  </si>
  <si>
    <t>07092-2697</t>
  </si>
  <si>
    <t>2010</t>
  </si>
  <si>
    <t>360 Elkwood Avenue</t>
  </si>
  <si>
    <t>07974-1838</t>
  </si>
  <si>
    <t>2011</t>
  </si>
  <si>
    <t>515 Wachung Avenue</t>
  </si>
  <si>
    <t>2012</t>
  </si>
  <si>
    <t>07065</t>
  </si>
  <si>
    <t>2013</t>
  </si>
  <si>
    <t>210 Chestnut Street</t>
  </si>
  <si>
    <t>07203-1284</t>
  </si>
  <si>
    <t>2014</t>
  </si>
  <si>
    <t>110 East Westfield Avenue</t>
  </si>
  <si>
    <t>07204-2083</t>
  </si>
  <si>
    <t>2015</t>
  </si>
  <si>
    <t>430 Park Avenue</t>
  </si>
  <si>
    <t>07076</t>
  </si>
  <si>
    <t>2016</t>
  </si>
  <si>
    <t>100 Mountain Avenue</t>
  </si>
  <si>
    <t>07081</t>
  </si>
  <si>
    <t>2017</t>
  </si>
  <si>
    <t>07901-1702</t>
  </si>
  <si>
    <t>2018</t>
  </si>
  <si>
    <t>1976 Morris Avenue</t>
  </si>
  <si>
    <t>2019</t>
  </si>
  <si>
    <t>425 East Broad Street</t>
  </si>
  <si>
    <t>07090</t>
  </si>
  <si>
    <t>2020</t>
  </si>
  <si>
    <t>12 Gulfstream Avenue</t>
  </si>
  <si>
    <t>07036</t>
  </si>
  <si>
    <t>2021</t>
  </si>
  <si>
    <t>07820-0385</t>
  </si>
  <si>
    <t>2101</t>
  </si>
  <si>
    <t>1001 East Blvd Boro Hall</t>
  </si>
  <si>
    <t>08865-4418</t>
  </si>
  <si>
    <t>2102</t>
  </si>
  <si>
    <t>691 Water St</t>
  </si>
  <si>
    <t>07823</t>
  </si>
  <si>
    <t>2103</t>
  </si>
  <si>
    <t>106 Rt 94</t>
  </si>
  <si>
    <t>07825-0128</t>
  </si>
  <si>
    <t>2104</t>
  </si>
  <si>
    <t>P.O. Box 547</t>
  </si>
  <si>
    <t>Broadway</t>
  </si>
  <si>
    <t>08808-0547</t>
  </si>
  <si>
    <t>2105</t>
  </si>
  <si>
    <t>P.O. Box 417</t>
  </si>
  <si>
    <t>Johnsonburg</t>
  </si>
  <si>
    <t>07846</t>
  </si>
  <si>
    <t>2106</t>
  </si>
  <si>
    <t>321 Greenwich Street</t>
  </si>
  <si>
    <t>Stewartsville</t>
  </si>
  <si>
    <t>08886</t>
  </si>
  <si>
    <t>2107</t>
  </si>
  <si>
    <t>215 Stiger Street</t>
  </si>
  <si>
    <t>07840-1298</t>
  </si>
  <si>
    <t>2108</t>
  </si>
  <si>
    <t>40 Spring Valley Road</t>
  </si>
  <si>
    <t>07825</t>
  </si>
  <si>
    <t>2109</t>
  </si>
  <si>
    <t>3003 Belvidere Road</t>
  </si>
  <si>
    <t>08865</t>
  </si>
  <si>
    <t>2110</t>
  </si>
  <si>
    <t>07844-0284</t>
  </si>
  <si>
    <t>2111</t>
  </si>
  <si>
    <t>4 Regina Lane</t>
  </si>
  <si>
    <t>Great Meadows</t>
  </si>
  <si>
    <t>07838</t>
  </si>
  <si>
    <t>2112</t>
  </si>
  <si>
    <t>Columbia</t>
  </si>
  <si>
    <t>07832</t>
  </si>
  <si>
    <t>2113</t>
  </si>
  <si>
    <t>349 Mountain Lake Road</t>
  </si>
  <si>
    <t>07838-9727</t>
  </si>
  <si>
    <t>2114</t>
  </si>
  <si>
    <t>232 S. Third St., Morris Park</t>
  </si>
  <si>
    <t>2115</t>
  </si>
  <si>
    <t>100 Port Murray Road</t>
  </si>
  <si>
    <t>Port Murray</t>
  </si>
  <si>
    <t>07865</t>
  </si>
  <si>
    <t>2116</t>
  </si>
  <si>
    <t>11 Green St., P.O. Box 119</t>
  </si>
  <si>
    <t>07863</t>
  </si>
  <si>
    <t>2117</t>
  </si>
  <si>
    <t>675 Corliss Avenue</t>
  </si>
  <si>
    <t>2118</t>
  </si>
  <si>
    <t>2119</t>
  </si>
  <si>
    <t>100 Belvidere Avenue</t>
  </si>
  <si>
    <t>07882-1498</t>
  </si>
  <si>
    <t>2120</t>
  </si>
  <si>
    <t>211 Rt 31 North</t>
  </si>
  <si>
    <t>07882</t>
  </si>
  <si>
    <t>2121</t>
  </si>
  <si>
    <t>2122</t>
  </si>
  <si>
    <t>Street</t>
  </si>
  <si>
    <t>City</t>
  </si>
  <si>
    <t>State</t>
  </si>
  <si>
    <t>Zip</t>
  </si>
  <si>
    <t>4 digit code</t>
  </si>
  <si>
    <t>Co Code</t>
  </si>
  <si>
    <t>Mun Code</t>
  </si>
  <si>
    <t>npeak@oceantwp.org</t>
  </si>
  <si>
    <t>shousman@bedminster.us</t>
  </si>
  <si>
    <t>mjack@riversidetwp.org</t>
  </si>
  <si>
    <t>boroughclerk@gibbsborotownhall.com</t>
  </si>
  <si>
    <t>cshoffner@southboundbrook.com</t>
  </si>
  <si>
    <t xml:space="preserve">dcalamoneri@hobokennj.gov </t>
  </si>
  <si>
    <t>johnkeenan@stratfordnj.org</t>
  </si>
  <si>
    <t>avonboro@avonbytheseanj.com</t>
  </si>
  <si>
    <t xml:space="preserve">dfox@chestertownship.org </t>
  </si>
  <si>
    <t>dfett@byramtwp.org</t>
  </si>
  <si>
    <t>dtyciak@franklintownship.com</t>
  </si>
  <si>
    <t>DEPUTYCLERK@FRANKLINBOROUGH.ORG</t>
  </si>
  <si>
    <t>alan.fiel@hopewellboro-nj.us</t>
  </si>
  <si>
    <t>2397</t>
  </si>
  <si>
    <t>msweetman@freeholdboro.org</t>
  </si>
  <si>
    <t>dpwoffice@twp.howell.nj.us</t>
  </si>
  <si>
    <t>mlynch@gtnj.org</t>
  </si>
  <si>
    <t>dpw@paramusborough.org</t>
  </si>
  <si>
    <t>chris.sikorski@co.middlesex.nj.us</t>
  </si>
  <si>
    <t>lleming@townshipofwall.com</t>
  </si>
  <si>
    <t>jquiles@perthamboynj.org</t>
  </si>
  <si>
    <t xml:space="preserve">truiz@lakewoodnj.gov </t>
  </si>
  <si>
    <t>jdamato@watchungnj.gov</t>
  </si>
  <si>
    <t>lthompson@cranbury-nj.com</t>
  </si>
  <si>
    <t>smusilli@chtownship.com</t>
  </si>
  <si>
    <t>PMason@Hopatcong.Org</t>
  </si>
  <si>
    <t>rvssr2011@yahoo.com</t>
  </si>
  <si>
    <t>856-785-1120</t>
  </si>
  <si>
    <t>clerk@quintonnj.com</t>
  </si>
  <si>
    <t>732-290-3171</t>
  </si>
  <si>
    <t>609-645-5098</t>
  </si>
  <si>
    <t>908-996-4196</t>
  </si>
  <si>
    <t>908-852-0129</t>
  </si>
  <si>
    <t>201-825-1913</t>
  </si>
  <si>
    <t>732-531-8694</t>
  </si>
  <si>
    <t>609-259-7530</t>
  </si>
  <si>
    <t>732-775-0900</t>
  </si>
  <si>
    <t>609-347-6115</t>
  </si>
  <si>
    <t>732-899-6494</t>
  </si>
  <si>
    <t>908-475-4413</t>
  </si>
  <si>
    <t>908-464-3791</t>
  </si>
  <si>
    <t>856-753-8600</t>
  </si>
  <si>
    <t>908-735-0485</t>
  </si>
  <si>
    <t>908-735-4107</t>
  </si>
  <si>
    <t>609-387-3558</t>
  </si>
  <si>
    <t>clerk@blairstowntwp-nj.com</t>
  </si>
  <si>
    <t>973-680-0134</t>
  </si>
  <si>
    <t>908-479-1418</t>
  </si>
  <si>
    <t>609-298-8467</t>
  </si>
  <si>
    <t>732-560-9136</t>
  </si>
  <si>
    <t>732-775-1782</t>
  </si>
  <si>
    <t>856-456-4832</t>
  </si>
  <si>
    <t>609-386-5110</t>
  </si>
  <si>
    <t>609-387-2842</t>
  </si>
  <si>
    <t>732-775-8169</t>
  </si>
  <si>
    <t>973-948-0899</t>
  </si>
  <si>
    <t>856-547-1392</t>
  </si>
  <si>
    <t>LandUse@bethlehemnj.org</t>
  </si>
  <si>
    <t>cbaran@brielleboro.com</t>
  </si>
  <si>
    <t>dpwdirector@rockawayborough.org</t>
  </si>
  <si>
    <t>cosborne@twp.burlington.nj.us</t>
  </si>
  <si>
    <t>clerk@alexandrianj.gov</t>
  </si>
  <si>
    <t>yvonne.adams@cityofasburypark.com</t>
  </si>
  <si>
    <t>bbattista@abseconnj.org</t>
  </si>
  <si>
    <t>973-403-4625</t>
  </si>
  <si>
    <t>908-832-6085</t>
  </si>
  <si>
    <t>856-757-7000</t>
  </si>
  <si>
    <t>publicworks@ci.camden.nj.us; clerk@ci.camden.nj.us</t>
  </si>
  <si>
    <t>dpw@carlstadtnj.us</t>
  </si>
  <si>
    <t>973-239-1249</t>
  </si>
  <si>
    <t>973-635-3207</t>
  </si>
  <si>
    <t>973-635-2644</t>
  </si>
  <si>
    <t>ctragno@chathamtownship.org</t>
  </si>
  <si>
    <t>856-753-1696</t>
  </si>
  <si>
    <t>info@chesilhurstboro.org</t>
  </si>
  <si>
    <t>SBeam@ChesterBorough.org</t>
  </si>
  <si>
    <t>908-879-3360</t>
  </si>
  <si>
    <t>908-879-0122</t>
  </si>
  <si>
    <t>609-298-0469</t>
  </si>
  <si>
    <t>ro.freiling@clementon-nj.com</t>
  </si>
  <si>
    <t>201-943-3675</t>
  </si>
  <si>
    <t>201-945-9823</t>
  </si>
  <si>
    <t>acurtis@bayheadnj.us</t>
  </si>
  <si>
    <t>mostrom@brooklawn-nj.com</t>
  </si>
  <si>
    <t>973-470-2239</t>
  </si>
  <si>
    <t>973-470-7049</t>
  </si>
  <si>
    <t>dpw@cliftonnj.org</t>
  </si>
  <si>
    <t>908-735-8800</t>
  </si>
  <si>
    <t>cconner@clintontwpnj.com</t>
  </si>
  <si>
    <t>856-858-0533</t>
  </si>
  <si>
    <t>856-858-2390</t>
  </si>
  <si>
    <t>publicworks@collingswood.com</t>
  </si>
  <si>
    <t>732-431-3237</t>
  </si>
  <si>
    <t>732-462-7998</t>
  </si>
  <si>
    <t>dpw@coltsneck.org</t>
  </si>
  <si>
    <t>856-785-3100</t>
  </si>
  <si>
    <t>856-785-9420</t>
  </si>
  <si>
    <t>908-709-7200</t>
  </si>
  <si>
    <t>908-276-7664</t>
  </si>
  <si>
    <t>administration@cranfordnj.org</t>
  </si>
  <si>
    <t>201-567-2184</t>
  </si>
  <si>
    <t>201-567-8170</t>
  </si>
  <si>
    <t>jnoseworthy@cresskillboro.org</t>
  </si>
  <si>
    <t>609-397-3530</t>
  </si>
  <si>
    <t>609-397-8699</t>
  </si>
  <si>
    <t>dtpwjt@yahoo.com</t>
  </si>
  <si>
    <t>201-768-5439</t>
  </si>
  <si>
    <t xml:space="preserve">drussell.demarestnj@gmail.com </t>
  </si>
  <si>
    <t>856-228-4719</t>
  </si>
  <si>
    <t>856-228-3654</t>
  </si>
  <si>
    <t>rritterson@deptford-nj.org</t>
  </si>
  <si>
    <t>hlevenknight@gmail.com</t>
  </si>
  <si>
    <t>856-447-3100</t>
  </si>
  <si>
    <t>856-447-3533</t>
  </si>
  <si>
    <t>201-387-5045</t>
  </si>
  <si>
    <t>201-439-0502</t>
  </si>
  <si>
    <t>732-968-5455</t>
  </si>
  <si>
    <t>732-968-6280</t>
  </si>
  <si>
    <t>wrobins@dunellen-nj.gov</t>
  </si>
  <si>
    <t>908-782-8536</t>
  </si>
  <si>
    <t>908-782-1967</t>
  </si>
  <si>
    <t>jsilverthorn@eastamwelltownship.com</t>
  </si>
  <si>
    <t>Eatontown Borough</t>
  </si>
  <si>
    <t>732-389-7651</t>
  </si>
  <si>
    <t>732-389-7660</t>
  </si>
  <si>
    <t>DPW@EatontownNJ.com</t>
  </si>
  <si>
    <t>973-266-5330</t>
  </si>
  <si>
    <t>862-930-7811</t>
  </si>
  <si>
    <t>609-267-5723</t>
  </si>
  <si>
    <t>609-265-1714</t>
  </si>
  <si>
    <t>publicworks@eastampton.com</t>
  </si>
  <si>
    <t>732-248-7288</t>
  </si>
  <si>
    <t>732-248-1606</t>
  </si>
  <si>
    <t>publicworks@edisonnj.org</t>
  </si>
  <si>
    <t>201-796-1009</t>
  </si>
  <si>
    <t>201-7496-8992</t>
  </si>
  <si>
    <t>skarcz@elmwoodparknj.us</t>
  </si>
  <si>
    <t>856-935-2200</t>
  </si>
  <si>
    <t>856-935-9011</t>
  </si>
  <si>
    <t>201-568-3401</t>
  </si>
  <si>
    <t>ejenkins@cityofenglewood.org</t>
  </si>
  <si>
    <t>201-568-0242</t>
  </si>
  <si>
    <t>201-568-8862</t>
  </si>
  <si>
    <t>info@englewoodcliffsnj.org</t>
  </si>
  <si>
    <t>732-446-9235</t>
  </si>
  <si>
    <t>732-446-4979</t>
  </si>
  <si>
    <t>clerk@englishtownnj.com</t>
  </si>
  <si>
    <t>732-747-0241x219</t>
  </si>
  <si>
    <t>732-747-6962</t>
  </si>
  <si>
    <t>bberube@fhboro.net</t>
  </si>
  <si>
    <t>973-882-2700 x2509</t>
  </si>
  <si>
    <t>973-808-5075</t>
  </si>
  <si>
    <t>dpw@fairfieldnj.org</t>
  </si>
  <si>
    <t>jtburks@fairfieldtownshipnj.org</t>
  </si>
  <si>
    <t>856-451-9284</t>
  </si>
  <si>
    <t>856-455-3056</t>
  </si>
  <si>
    <t>201-943-0857</t>
  </si>
  <si>
    <t>201-943-3534</t>
  </si>
  <si>
    <t>Info@FairviewBorough.com</t>
  </si>
  <si>
    <t>908-322-7404</t>
  </si>
  <si>
    <t>908-322-7622</t>
  </si>
  <si>
    <t>cdicksen@fanwoodnj.org</t>
  </si>
  <si>
    <t>732-938-4077</t>
  </si>
  <si>
    <t>732-938-2023</t>
  </si>
  <si>
    <t>908-531-4395</t>
  </si>
  <si>
    <t>clerk@historicflemington.com</t>
  </si>
  <si>
    <t>908-782-0142</t>
  </si>
  <si>
    <t>609-499-1186</t>
  </si>
  <si>
    <t>973-410-5340</t>
  </si>
  <si>
    <t>973-410-5490</t>
  </si>
  <si>
    <t>msmith@fpboro.net</t>
  </si>
  <si>
    <t>M-Maresca@fortleenj.org</t>
  </si>
  <si>
    <t>201-592-3500 X6007</t>
  </si>
  <si>
    <t>201-585-9012</t>
  </si>
  <si>
    <t>frankforddpw@gmail.com</t>
  </si>
  <si>
    <t>973-948-4230</t>
  </si>
  <si>
    <t>973-948-2110</t>
  </si>
  <si>
    <t>dpw@franklin-twp.org</t>
  </si>
  <si>
    <t>908-735-8384</t>
  </si>
  <si>
    <t>908-996-4423</t>
  </si>
  <si>
    <t>frenchtownboroclerk@yahoo.com</t>
  </si>
  <si>
    <t>cmidgette@thecityofbeverly.com</t>
  </si>
  <si>
    <t>609-747-4084</t>
  </si>
  <si>
    <t>Lpalagano@bloomfieldtwpnj.com</t>
  </si>
  <si>
    <t>973-680-4129</t>
  </si>
  <si>
    <t>dmikaitis@bradleybeachnj.gov</t>
  </si>
  <si>
    <t>732-776-2999 x3101</t>
  </si>
  <si>
    <t>kmc546@yahoo.com; kmccarthy@cedargrovenj.org</t>
  </si>
  <si>
    <t>973-546-2200 x4223</t>
  </si>
  <si>
    <t>973-253-1348</t>
  </si>
  <si>
    <t>sgarofalo@garfieldnj.org</t>
  </si>
  <si>
    <t>908-537-4748</t>
  </si>
  <si>
    <t>908-537-7026</t>
  </si>
  <si>
    <t>ggclerk@glengardner.org</t>
  </si>
  <si>
    <t>973-748-8400</t>
  </si>
  <si>
    <t>973-748-3926</t>
  </si>
  <si>
    <t>info@glenridgenj.org</t>
  </si>
  <si>
    <t>publicworks@glotwp.com</t>
  </si>
  <si>
    <t>856-228-3144</t>
  </si>
  <si>
    <t>856-228-7908</t>
  </si>
  <si>
    <t>pwclerk@greenwichtwp.com</t>
  </si>
  <si>
    <t>856-224-0373</t>
  </si>
  <si>
    <t>856-423-2989</t>
  </si>
  <si>
    <t>greenwichdpw@greenwichtownship.org</t>
  </si>
  <si>
    <t>908-859-0909</t>
  </si>
  <si>
    <t>908-454-6158</t>
  </si>
  <si>
    <t>201-868-2315 x240</t>
  </si>
  <si>
    <t>201-868-9332</t>
  </si>
  <si>
    <t>201-646-3980</t>
  </si>
  <si>
    <t>201-646-8059</t>
  </si>
  <si>
    <t>lschieli@hackensackdpw.org</t>
  </si>
  <si>
    <t>gley@haddonfield-nj.gov</t>
  </si>
  <si>
    <t>856-429-0183</t>
  </si>
  <si>
    <t>856-429-0220</t>
  </si>
  <si>
    <t>609-267-2730 x120</t>
  </si>
  <si>
    <t>609-261-4762</t>
  </si>
  <si>
    <t>973-595-7766</t>
  </si>
  <si>
    <t>973-790-4781</t>
  </si>
  <si>
    <t>Clerk@hamburgnj.org</t>
  </si>
  <si>
    <t>973-827-92300</t>
  </si>
  <si>
    <t>973-827-0466</t>
  </si>
  <si>
    <t>609-567-4300</t>
  </si>
  <si>
    <t>908-537-2329</t>
  </si>
  <si>
    <t>908-537-7097</t>
  </si>
  <si>
    <t>hamptonboroclerk@hamptonboro.org</t>
  </si>
  <si>
    <t>973-383-8745</t>
  </si>
  <si>
    <t>973-383-8969</t>
  </si>
  <si>
    <t>201-768-1714</t>
  </si>
  <si>
    <t>201-768-3038</t>
  </si>
  <si>
    <t>clerk@harringtonparknj.gov</t>
  </si>
  <si>
    <t>dpw@townofharrison.com</t>
  </si>
  <si>
    <t>973-268-2296</t>
  </si>
  <si>
    <t>973-482-2924</t>
  </si>
  <si>
    <t>973-427-1882</t>
  </si>
  <si>
    <t>732-264-1700 x8654</t>
  </si>
  <si>
    <t>732-264-1785</t>
  </si>
  <si>
    <t>908-638-6455</t>
  </si>
  <si>
    <t>908-638-9374</t>
  </si>
  <si>
    <t>publicworks@highlandsborough.org</t>
  </si>
  <si>
    <t>732-872-1224 x232</t>
  </si>
  <si>
    <t>732-872-0670</t>
  </si>
  <si>
    <t>609-490-5115</t>
  </si>
  <si>
    <t>609-490-5111</t>
  </si>
  <si>
    <t>publicworks@hightstownborough.com</t>
  </si>
  <si>
    <t>dpw@hillsborough-nj.org</t>
  </si>
  <si>
    <t>908-369-4313 x7310</t>
  </si>
  <si>
    <t>908-369-5756</t>
  </si>
  <si>
    <t>201-666-480</t>
  </si>
  <si>
    <t>201-358-5002</t>
  </si>
  <si>
    <t>973-926-1165</t>
  </si>
  <si>
    <t>856-784-6237</t>
  </si>
  <si>
    <t>856-784-8439</t>
  </si>
  <si>
    <t>dpw@hollandtownship.org</t>
  </si>
  <si>
    <t>908-995-4435</t>
  </si>
  <si>
    <t>908-995-2629</t>
  </si>
  <si>
    <t>732-496-0116</t>
  </si>
  <si>
    <t>jsmith@holmdeltownship-nj.com</t>
  </si>
  <si>
    <t>publicworks@hopewelltwp.org</t>
  </si>
  <si>
    <t>609-537-0250</t>
  </si>
  <si>
    <t>609-737-2813</t>
  </si>
  <si>
    <t>856-881-3778</t>
  </si>
  <si>
    <t>856-243-5218</t>
  </si>
  <si>
    <t>rviola@claytonnj.com</t>
  </si>
  <si>
    <t>908-637-4929</t>
  </si>
  <si>
    <t>908-637-8629</t>
  </si>
  <si>
    <t>ekinney@independencenj.com</t>
  </si>
  <si>
    <t>732-531-7405</t>
  </si>
  <si>
    <t>732-531-7099</t>
  </si>
  <si>
    <t>732-270-6415</t>
  </si>
  <si>
    <t>732-270-8586</t>
  </si>
  <si>
    <t>732-928-1200 x1330</t>
  </si>
  <si>
    <t>732- 928-0995</t>
  </si>
  <si>
    <t>recycling@jacksontwpnj.net</t>
  </si>
  <si>
    <t>201-432-4645</t>
  </si>
  <si>
    <t>webadmin@jcnj.org</t>
  </si>
  <si>
    <t>201-985-0338</t>
  </si>
  <si>
    <t>732-787-0215 x247</t>
  </si>
  <si>
    <t>732-787-3699</t>
  </si>
  <si>
    <t>201-998-2893</t>
  </si>
  <si>
    <t>908-276-5073</t>
  </si>
  <si>
    <t>908-272-4901</t>
  </si>
  <si>
    <t>mewing@kingwoodtownship.com</t>
  </si>
  <si>
    <t>908-996-4276</t>
  </si>
  <si>
    <t>908-996-7753</t>
  </si>
  <si>
    <t>ltrd@ptd.net</t>
  </si>
  <si>
    <t>973-383-8809</t>
  </si>
  <si>
    <t>973-383-8262</t>
  </si>
  <si>
    <t>732-681-3081</t>
  </si>
  <si>
    <t>732-681-8981</t>
  </si>
  <si>
    <t>bmaas@boro.lake-como.nj.us or info@lakecomonj.org</t>
  </si>
  <si>
    <t>732-657-4141</t>
  </si>
  <si>
    <t>732-657-2618</t>
  </si>
  <si>
    <t>856-784-1477</t>
  </si>
  <si>
    <t>856-784-1831</t>
  </si>
  <si>
    <t>732-793-7477</t>
  </si>
  <si>
    <t>732-830-8320</t>
  </si>
  <si>
    <t>856-447-4554</t>
  </si>
  <si>
    <t>856-447-3516</t>
  </si>
  <si>
    <t>clerk@lebanonboro.com</t>
  </si>
  <si>
    <t>908-236-2425</t>
  </si>
  <si>
    <t>dpw@lebtwp.net</t>
  </si>
  <si>
    <t>908-638-8523</t>
  </si>
  <si>
    <t>908-638-5957</t>
  </si>
  <si>
    <t>201-592-5790</t>
  </si>
  <si>
    <t>201-592-5746</t>
  </si>
  <si>
    <t>jvillareal@leonianj.gov</t>
  </si>
  <si>
    <t>973-694-6100 x2056</t>
  </si>
  <si>
    <t>973-270-2064</t>
  </si>
  <si>
    <t>rbeyer@bolp.org</t>
  </si>
  <si>
    <t>908-474-8493</t>
  </si>
  <si>
    <t>908-474-7891</t>
  </si>
  <si>
    <t>609-296-3600</t>
  </si>
  <si>
    <t>609-294-0746</t>
  </si>
  <si>
    <t>dpw@leht.com</t>
  </si>
  <si>
    <t>732-842-2400</t>
  </si>
  <si>
    <t>732-219-0581</t>
  </si>
  <si>
    <t>732-531-4740</t>
  </si>
  <si>
    <t>732-531-8778</t>
  </si>
  <si>
    <t>BPaladino@Lodi-NJ.org </t>
  </si>
  <si>
    <t>973-365-4068</t>
  </si>
  <si>
    <t>973-365-1723</t>
  </si>
  <si>
    <t>609-361-6676</t>
  </si>
  <si>
    <t>609-494-4999</t>
  </si>
  <si>
    <t>concierge@longbeachtownship.com</t>
  </si>
  <si>
    <t>732-571-6520</t>
  </si>
  <si>
    <t>732-222-2449</t>
  </si>
  <si>
    <t>sdziuba@longbranch.org</t>
  </si>
  <si>
    <t>609-823-2731 x114</t>
  </si>
  <si>
    <t>609-823-1781</t>
  </si>
  <si>
    <t>pwadmin@longport-nj.us</t>
  </si>
  <si>
    <t>856-945-5252</t>
  </si>
  <si>
    <t>856-935-8061</t>
  </si>
  <si>
    <t>609-267-3217</t>
  </si>
  <si>
    <t>609-267-5566</t>
  </si>
  <si>
    <t>201-438-5478</t>
  </si>
  <si>
    <t>201-438-0819</t>
  </si>
  <si>
    <t>angelaw@lyndhurstnj.org</t>
  </si>
  <si>
    <t>ppetrone@manvillenj.org</t>
  </si>
  <si>
    <t>725-5512x106</t>
  </si>
  <si>
    <t>725-231-8620</t>
  </si>
  <si>
    <t>recreation@florence-nj.gov</t>
  </si>
  <si>
    <t>609-499-2525 x112</t>
  </si>
  <si>
    <t>609-571-6493</t>
  </si>
  <si>
    <t>dpw@allentownboronj.com</t>
  </si>
  <si>
    <t xml:space="preserve">ptotaro@twp.brick.nj.us </t>
  </si>
  <si>
    <t>732-451-4060</t>
  </si>
  <si>
    <t>732-458-0757</t>
  </si>
  <si>
    <t>dpw@njwoodridge.org</t>
  </si>
  <si>
    <t>201-939-0202</t>
  </si>
  <si>
    <t>856-962-8300 x307</t>
  </si>
  <si>
    <t>856-962-8763</t>
  </si>
  <si>
    <t>mtrown@woodlandtownship.org</t>
  </si>
  <si>
    <t>609-726-1700</t>
  </si>
  <si>
    <t>609-726-1996</t>
  </si>
  <si>
    <t>201-891-7000</t>
  </si>
  <si>
    <t>201-891-9359</t>
  </si>
  <si>
    <t>609-723-4450x10</t>
  </si>
  <si>
    <t>609-723-7137</t>
  </si>
  <si>
    <t>201-391-3172</t>
  </si>
  <si>
    <t>201-391-8830</t>
  </si>
  <si>
    <t>856-845-2832</t>
  </si>
  <si>
    <t>856-848-2381</t>
  </si>
  <si>
    <t>856-853-0892</t>
  </si>
  <si>
    <t>856-853-1327</t>
  </si>
  <si>
    <t>publicworks@winslowtownship.com</t>
  </si>
  <si>
    <t>609-567-0700</t>
  </si>
  <si>
    <t>609561-8924</t>
  </si>
  <si>
    <t>609-861-2153</t>
  </si>
  <si>
    <t>609-861-2529</t>
  </si>
  <si>
    <t>908-925-3850</t>
  </si>
  <si>
    <t>908-925-4526</t>
  </si>
  <si>
    <t>publicworks@weymouthnj.com</t>
  </si>
  <si>
    <t>609-476-2102</t>
  </si>
  <si>
    <t>609-476-4466</t>
  </si>
  <si>
    <t>publicworks@westwindsortwp.com</t>
  </si>
  <si>
    <t>609-799-8370</t>
  </si>
  <si>
    <t>609-799-4028</t>
  </si>
  <si>
    <t>wadpw@westamwelltwp.org</t>
  </si>
  <si>
    <t>908-689-3600</t>
  </si>
  <si>
    <t>908-689-9485</t>
  </si>
  <si>
    <t>faltamuro@twp.washington.nj.us</t>
  </si>
  <si>
    <t>856-769-2200x20</t>
  </si>
  <si>
    <t>856-769-4297</t>
  </si>
  <si>
    <t>609-522-7446</t>
  </si>
  <si>
    <t>609729-7534</t>
  </si>
  <si>
    <t>609-877-2200 x1105</t>
  </si>
  <si>
    <t>609835-0278</t>
  </si>
  <si>
    <t>732-738-1311 x3049</t>
  </si>
  <si>
    <t>732-736-2354</t>
  </si>
  <si>
    <t>609-522-2942</t>
  </si>
  <si>
    <t>609-523-9036</t>
  </si>
  <si>
    <t>908-583-2093</t>
  </si>
  <si>
    <t>908-475-4067</t>
  </si>
  <si>
    <t>973-366-2155x2758</t>
  </si>
  <si>
    <t>973-366-6315</t>
  </si>
  <si>
    <t>201-664-2349</t>
  </si>
  <si>
    <t>201-664-5340</t>
  </si>
  <si>
    <t>856-456-7785</t>
  </si>
  <si>
    <t>856-456-2606</t>
  </si>
  <si>
    <t>609-267-1891x6</t>
  </si>
  <si>
    <t>609-261-7398</t>
  </si>
  <si>
    <t>609-522-4845</t>
  </si>
  <si>
    <t>609-522-9055</t>
  </si>
  <si>
    <t>973-256-1264</t>
  </si>
  <si>
    <t>973-345-3935</t>
  </si>
  <si>
    <t>973-325-4205</t>
  </si>
  <si>
    <t>973-669-9588</t>
  </si>
  <si>
    <t>201-295-5230</t>
  </si>
  <si>
    <t>201-662-0855</t>
  </si>
  <si>
    <t>856-845-4004 x141</t>
  </si>
  <si>
    <t>856-845-2942</t>
  </si>
  <si>
    <t>609-884-2727</t>
  </si>
  <si>
    <t>609-898-0888</t>
  </si>
  <si>
    <t>973-226-2300</t>
  </si>
  <si>
    <t>973-226-2396</t>
  </si>
  <si>
    <t>732-229-1756</t>
  </si>
  <si>
    <t>732-571-9185</t>
  </si>
  <si>
    <t>973-728-2724</t>
  </si>
  <si>
    <t>973-728-2876</t>
  </si>
  <si>
    <t>609-397-2054</t>
  </si>
  <si>
    <t>201-319-6050</t>
  </si>
  <si>
    <t>201-319-0112</t>
  </si>
  <si>
    <t>856-468-5228</t>
  </si>
  <si>
    <t>856-468-0390</t>
  </si>
  <si>
    <t>973-694-1800x3315</t>
  </si>
  <si>
    <t>973-709-1141</t>
  </si>
  <si>
    <t>856-768-2359</t>
  </si>
  <si>
    <t>856-767-7687</t>
  </si>
  <si>
    <t>908-756-0080X211</t>
  </si>
  <si>
    <t>908-757-7027</t>
  </si>
  <si>
    <t>908-876-3382x1514</t>
  </si>
  <si>
    <t>908-876-5553</t>
  </si>
  <si>
    <t>908-689-7203</t>
  </si>
  <si>
    <t>908-689-9234</t>
  </si>
  <si>
    <t>201-664-1734</t>
  </si>
  <si>
    <t>201-664-8281</t>
  </si>
  <si>
    <t>609-965-3242</t>
  </si>
  <si>
    <t>856-589-0523</t>
  </si>
  <si>
    <t>856-589-0529</t>
  </si>
  <si>
    <t>908-753-5149</t>
  </si>
  <si>
    <t>908-753-0979</t>
  </si>
  <si>
    <t>973-875-7192</t>
  </si>
  <si>
    <t>973-875-0801</t>
  </si>
  <si>
    <t>973-839-3000</t>
  </si>
  <si>
    <t>973-841-9576</t>
  </si>
  <si>
    <t>973841-9513</t>
  </si>
  <si>
    <t>973-777-0318</t>
  </si>
  <si>
    <t>973-779-4879</t>
  </si>
  <si>
    <t>732-449-2700</t>
  </si>
  <si>
    <t>732-449-3984</t>
  </si>
  <si>
    <t>201-652-5300</t>
  </si>
  <si>
    <t>201-652-4143</t>
  </si>
  <si>
    <t>856-428-5499</t>
  </si>
  <si>
    <t>856-428-2398</t>
  </si>
  <si>
    <t>856-794-4000x4612</t>
  </si>
  <si>
    <t>856-794-1898</t>
  </si>
  <si>
    <t>973-857-4805</t>
  </si>
  <si>
    <t>973-239-7837</t>
  </si>
  <si>
    <t>201-327-2196</t>
  </si>
  <si>
    <t>201-934-5127</t>
  </si>
  <si>
    <t>908-619-1249</t>
  </si>
  <si>
    <t>973-764-3021</t>
  </si>
  <si>
    <t>973-764-9982</t>
  </si>
  <si>
    <t>609-822-1660</t>
  </si>
  <si>
    <t>hwozunk@magnolia-nj.org</t>
  </si>
  <si>
    <t>856-784-6162</t>
  </si>
  <si>
    <t>856-782-0782</t>
  </si>
  <si>
    <t>856-779-9610 x221</t>
  </si>
  <si>
    <t>856-779-2524</t>
  </si>
  <si>
    <t>dcarothers@mapleshade.com</t>
  </si>
  <si>
    <t>973-762-1175</t>
  </si>
  <si>
    <t>973-762-3624</t>
  </si>
  <si>
    <t>609-822-5038</t>
  </si>
  <si>
    <t>609-822-3462</t>
  </si>
  <si>
    <t>732-566-3898</t>
  </si>
  <si>
    <t>732-290-7585</t>
  </si>
  <si>
    <t>jscherf@medfordtownship.com </t>
  </si>
  <si>
    <t>609-654-6791 x322</t>
  </si>
  <si>
    <t>609-953-4087</t>
  </si>
  <si>
    <t>dpw@mendhamnj.org</t>
  </si>
  <si>
    <t>973-543-6535</t>
  </si>
  <si>
    <t>973-543-1822</t>
  </si>
  <si>
    <t>973-543-4509 x301</t>
  </si>
  <si>
    <t>973-895-1750</t>
  </si>
  <si>
    <t>dpw@mendhamtownship.org</t>
  </si>
  <si>
    <t>publicworks@merchantvillenj.gov</t>
  </si>
  <si>
    <t>856-665-0590</t>
  </si>
  <si>
    <t>856-662-0896</t>
  </si>
  <si>
    <t>milfordclerk@gmail.com</t>
  </si>
  <si>
    <t>908-995-4323</t>
  </si>
  <si>
    <t>908-995-2343</t>
  </si>
  <si>
    <t>rjasionowski@milltownboro.com</t>
  </si>
  <si>
    <t>jchirichello@monmouthbeach.org</t>
  </si>
  <si>
    <t>732-229-5513</t>
  </si>
  <si>
    <t>732-870-8245</t>
  </si>
  <si>
    <t>856-629-4444</t>
  </si>
  <si>
    <t>whorbatt@monroetwp.com</t>
  </si>
  <si>
    <t>732-656-4575</t>
  </si>
  <si>
    <t>732-656-9585</t>
  </si>
  <si>
    <t>973-293-7616</t>
  </si>
  <si>
    <t>973-293-3113</t>
  </si>
  <si>
    <t>dpw@rivervalenj.org</t>
  </si>
  <si>
    <t>201-664-2346</t>
  </si>
  <si>
    <t>dnims@moorestown.nj.us</t>
  </si>
  <si>
    <t>856-235-3520</t>
  </si>
  <si>
    <t>856-231-1514</t>
  </si>
  <si>
    <t>973-292-6670</t>
  </si>
  <si>
    <t>973-292-6671</t>
  </si>
  <si>
    <t>j-curlo@townofmorristown.org</t>
  </si>
  <si>
    <t>973-398-4200</t>
  </si>
  <si>
    <t>973-398-3344</t>
  </si>
  <si>
    <t>609-845-1100</t>
  </si>
  <si>
    <t>609-267-8155</t>
  </si>
  <si>
    <t>856-931-2529</t>
  </si>
  <si>
    <t>856-931-4285</t>
  </si>
  <si>
    <t>mdeanna@mountainside-nj.com</t>
  </si>
  <si>
    <t>908-232-2409</t>
  </si>
  <si>
    <t>908-232-6902</t>
  </si>
  <si>
    <t>732-775-1607</t>
  </si>
  <si>
    <t>7432-775-7352</t>
  </si>
  <si>
    <t>732-775-8797 x604</t>
  </si>
  <si>
    <t>732-775-8951</t>
  </si>
  <si>
    <t>dmilmoe@neptunetownship.org</t>
  </si>
  <si>
    <t>mcanfield@netcong.org</t>
  </si>
  <si>
    <t>973-347-6664</t>
  </si>
  <si>
    <t>973-347-0394</t>
  </si>
  <si>
    <t>732-745-5104</t>
  </si>
  <si>
    <t>732-214-1941</t>
  </si>
  <si>
    <t>908-665-1076</t>
  </si>
  <si>
    <t>908-665-4241</t>
  </si>
  <si>
    <t>732-2967-1134</t>
  </si>
  <si>
    <t>732-297-9135</t>
  </si>
  <si>
    <t>twpnbdpw@northbrunswicknj.gov</t>
  </si>
  <si>
    <t>609-758-2522</t>
  </si>
  <si>
    <t>609-758-3016</t>
  </si>
  <si>
    <t>clerk@northhanovertwp.com</t>
  </si>
  <si>
    <t>609-522-4646</t>
  </si>
  <si>
    <t>609-522-1411</t>
  </si>
  <si>
    <t>dnordberg@northwildwood.com or gsloan@northwildwood.com</t>
  </si>
  <si>
    <t>mciocco@barringtonboro.com</t>
  </si>
  <si>
    <t>732-222-8221</t>
  </si>
  <si>
    <t>732-222-0904</t>
  </si>
  <si>
    <t>publicworks@oceanportboro.com</t>
  </si>
  <si>
    <t>973-827-3319 x5</t>
  </si>
  <si>
    <t>973-827-7873</t>
  </si>
  <si>
    <t>ogdensburgnj@gmail.com</t>
  </si>
  <si>
    <t>732-607-7915</t>
  </si>
  <si>
    <t>732-721-5600 x 6140</t>
  </si>
  <si>
    <t>201-261-8200</t>
  </si>
  <si>
    <t>201-261-6906</t>
  </si>
  <si>
    <t>201-585-4133</t>
  </si>
  <si>
    <t>201-585-0242</t>
  </si>
  <si>
    <t>info@mypalisadespark.com</t>
  </si>
  <si>
    <t>973-321-1488</t>
  </si>
  <si>
    <t>973-321-1486</t>
  </si>
  <si>
    <t>hschoch@paulsboronj.org</t>
  </si>
  <si>
    <t>856-423-1500</t>
  </si>
  <si>
    <t>856-423-9117</t>
  </si>
  <si>
    <t>sjnoll@peapackgladstone.org</t>
  </si>
  <si>
    <t>908-234-2250 x288</t>
  </si>
  <si>
    <t>908-781-0042</t>
  </si>
  <si>
    <t>609-737-9440</t>
  </si>
  <si>
    <t>609-737-9576</t>
  </si>
  <si>
    <t>jack-ets@comcast.net</t>
  </si>
  <si>
    <t>856-678-2452</t>
  </si>
  <si>
    <t>856-678-8164</t>
  </si>
  <si>
    <t>856-783-7400</t>
  </si>
  <si>
    <t>jgreer@pinehillboronj.com</t>
  </si>
  <si>
    <t>7432-562-2390</t>
  </si>
  <si>
    <t>732-529-2500</t>
  </si>
  <si>
    <t>856-358-2300</t>
  </si>
  <si>
    <t>856-358-0439</t>
  </si>
  <si>
    <t>908-753-33758</t>
  </si>
  <si>
    <t>908-753-3070</t>
  </si>
  <si>
    <t>ok.dabneysr@plainfieldnj.gov</t>
  </si>
  <si>
    <t>mforino@plumsted.org</t>
  </si>
  <si>
    <t>609-758-2241</t>
  </si>
  <si>
    <t>609-758-0123</t>
  </si>
  <si>
    <t>732-899-0705</t>
  </si>
  <si>
    <t>732-942-8482</t>
  </si>
  <si>
    <t>732-892-1287</t>
  </si>
  <si>
    <t>732-892-5859</t>
  </si>
  <si>
    <t xml:space="preserve">recycling@matawanborough.com or grace.rainforth@matawanborough.com </t>
  </si>
  <si>
    <t>muclerk@elsinborotownship.com</t>
  </si>
  <si>
    <t>201-825-3400 x262 or 274</t>
  </si>
  <si>
    <t>201-825-1745</t>
  </si>
  <si>
    <t>jdagostaro@ramseynj.com</t>
  </si>
  <si>
    <t>908-782-1695</t>
  </si>
  <si>
    <t>908-534-5909</t>
  </si>
  <si>
    <t>ckeen@redbanknj.org</t>
  </si>
  <si>
    <t>732-530-2770</t>
  </si>
  <si>
    <t>732-530-4718</t>
  </si>
  <si>
    <t>`</t>
  </si>
  <si>
    <t>973-962-7034</t>
  </si>
  <si>
    <t>973-962-6028</t>
  </si>
  <si>
    <t>recycling@ringwoodnj.net</t>
  </si>
  <si>
    <t>609-448-0539</t>
  </si>
  <si>
    <t>609-448-8716</t>
  </si>
  <si>
    <t>clerk@rooseveltnj.us</t>
  </si>
  <si>
    <t>732-842-8941</t>
  </si>
  <si>
    <t>732-842-4316</t>
  </si>
  <si>
    <t>856-931-0646</t>
  </si>
  <si>
    <t>856-931-0036</t>
  </si>
  <si>
    <t>hwozunk@runnemedenj.org</t>
  </si>
  <si>
    <t>201-327-2609</t>
  </si>
  <si>
    <t>201-327-0168</t>
  </si>
  <si>
    <t>908-322-6700</t>
  </si>
  <si>
    <t>908-322-8678</t>
  </si>
  <si>
    <t>dbahrle@seabrightnj.org or sthomas@seabrightnj.org</t>
  </si>
  <si>
    <t>732-842-0099 x142 or x136</t>
  </si>
  <si>
    <t>732-449-6463</t>
  </si>
  <si>
    <t>732-449-9285</t>
  </si>
  <si>
    <t>201-330-2080</t>
  </si>
  <si>
    <t>732-741-0522</t>
  </si>
  <si>
    <t>732-741-4545</t>
  </si>
  <si>
    <t>908-477-9540</t>
  </si>
  <si>
    <t>732-935-1348</t>
  </si>
  <si>
    <t>jmarrella@southhackensacknj.org</t>
  </si>
  <si>
    <t>201-440-3283</t>
  </si>
  <si>
    <t>201-440-0719</t>
  </si>
  <si>
    <t>mcandarella@southorange.org</t>
  </si>
  <si>
    <t>973-378-7741 x2226</t>
  </si>
  <si>
    <t>732-449-0800</t>
  </si>
  <si>
    <t>732-449-8797</t>
  </si>
  <si>
    <t>732-449-3500</t>
  </si>
  <si>
    <t>732-449-3535</t>
  </si>
  <si>
    <t>973-912-8483</t>
  </si>
  <si>
    <t>973-912-2292</t>
  </si>
  <si>
    <t>robert.boettcher@springfield-nj.us</t>
  </si>
  <si>
    <t>609-723-2464</t>
  </si>
  <si>
    <t>609-723-6591</t>
  </si>
  <si>
    <t>609-597-1000</t>
  </si>
  <si>
    <t>609-597-8761</t>
  </si>
  <si>
    <t>DPW@staffordnj.gov</t>
  </si>
  <si>
    <t>908-788-1178</t>
  </si>
  <si>
    <t>roads@co.hunterdon.nj.us</t>
  </si>
  <si>
    <t>klamb@swedesboro-nj.us</t>
  </si>
  <si>
    <t>856-467-0202</t>
  </si>
  <si>
    <t>856-467-5767</t>
  </si>
  <si>
    <t>201-568-6100</t>
  </si>
  <si>
    <t>201-568-5567</t>
  </si>
  <si>
    <t>mcassidy@tenafly.net</t>
  </si>
  <si>
    <t>908-439-0022 x737</t>
  </si>
  <si>
    <t>kspyatt@tewksburytwp.net</t>
  </si>
  <si>
    <t>973-956-1000 x1072 or 1073</t>
  </si>
  <si>
    <t>973-956-8414</t>
  </si>
  <si>
    <t>jniland@totowanj.org</t>
  </si>
  <si>
    <t>rleidy@Woodbury.nj.us</t>
  </si>
  <si>
    <t>janetpz@bwhnj.com</t>
  </si>
  <si>
    <t>SRubinstein@Marlboro-NJ.gov</t>
  </si>
  <si>
    <t>732-528-6677</t>
  </si>
  <si>
    <t>732-528-9389</t>
  </si>
  <si>
    <t>908-464-2700 x2167</t>
  </si>
  <si>
    <t>973-403-4635</t>
  </si>
  <si>
    <t>lviana@bhtwp.com &amp; jgraziano@bhtwp.com</t>
  </si>
  <si>
    <t>973-564-7060</t>
  </si>
  <si>
    <t>973-564-7468</t>
  </si>
  <si>
    <t>Sprice@manasquan-nj.gov</t>
  </si>
  <si>
    <t>732-779-4964</t>
  </si>
  <si>
    <t>Jstout@Belvidere-nj.org</t>
  </si>
  <si>
    <t>jmoehlman@millburntwp.org</t>
  </si>
  <si>
    <t>RHicks@hazletnj.org</t>
  </si>
  <si>
    <t>908-832-7850 x204</t>
  </si>
  <si>
    <t>khallissey@mahwahtwp.org  &amp; LWarnet@mahwahtwp.org</t>
  </si>
  <si>
    <t>201-529-3344 ext 105</t>
  </si>
  <si>
    <t xml:space="preserve">Linden </t>
  </si>
  <si>
    <t>rbreuer@linden-nj.org</t>
  </si>
  <si>
    <t>greg.mclellan@keansburg-nj.us</t>
  </si>
  <si>
    <t>admin@butlerborough.com</t>
  </si>
  <si>
    <t>SKeegan@eastgreenwichnj.com</t>
  </si>
  <si>
    <t>4080.59 BBA</t>
  </si>
  <si>
    <t>7172.79 BBA</t>
  </si>
  <si>
    <t>67.11 BBQ</t>
  </si>
  <si>
    <t>582.29 BBQ</t>
  </si>
  <si>
    <t>364.09 BBQ</t>
  </si>
  <si>
    <t>51.29 HBA</t>
  </si>
  <si>
    <t>2277.47 HBA</t>
  </si>
  <si>
    <t>361.06 HOW</t>
  </si>
  <si>
    <t>COMMENTS</t>
  </si>
  <si>
    <t>BOUNDBROOK</t>
  </si>
  <si>
    <t>ASPHALT</t>
  </si>
  <si>
    <t>QUARRY</t>
  </si>
  <si>
    <t>BRICK</t>
  </si>
  <si>
    <t>HILLSBOROUGH</t>
  </si>
  <si>
    <t>HOWELL</t>
  </si>
  <si>
    <t>ASPHALT PLANT</t>
  </si>
  <si>
    <t>MILLSTONE</t>
  </si>
  <si>
    <t>NEWARK</t>
  </si>
  <si>
    <t>ODL BRIDGE</t>
  </si>
  <si>
    <t xml:space="preserve">OLD WICK </t>
  </si>
  <si>
    <t>FLEMINGTON</t>
  </si>
  <si>
    <t>TINTON FALLS</t>
  </si>
  <si>
    <t>adriana.panetta@aberdeennj.org</t>
  </si>
  <si>
    <t>jkobliska@ourclark.com</t>
  </si>
  <si>
    <t xml:space="preserve">emaggio@middletownnj.org </t>
  </si>
  <si>
    <t>dspecht@@millstonenj.gov</t>
  </si>
  <si>
    <t>dbender@monroetownshipnj.org</t>
  </si>
  <si>
    <t>kayla.hulcher@raritantwpnj.gov</t>
  </si>
  <si>
    <t>X</t>
  </si>
  <si>
    <t>christopher.finch@millvillenj.gov</t>
  </si>
  <si>
    <t>x</t>
  </si>
  <si>
    <t>bgrippe@oldbridge.com</t>
  </si>
  <si>
    <t xml:space="preserve">clerk@allowaytownship.com </t>
  </si>
  <si>
    <t>apclerk@audubonparknj.org</t>
  </si>
  <si>
    <t>publicworks@deerfieldtownship.org</t>
  </si>
  <si>
    <t>mheitmueller@allenhurstnj.org; plynch@allenhurstnj.org</t>
  </si>
  <si>
    <t>rvazquez@dumontboro.org</t>
  </si>
  <si>
    <t>lgriffin@farmingdaleborough.org</t>
  </si>
  <si>
    <t>dhicks@farhillsnj.org</t>
  </si>
  <si>
    <t>908-234-0611</t>
  </si>
  <si>
    <t>bfleming@highbridge.org</t>
  </si>
  <si>
    <t>toutlaw@hillsidenj.us</t>
  </si>
  <si>
    <t>848-666-2889</t>
  </si>
  <si>
    <t>bthomas@califonboro.net</t>
  </si>
  <si>
    <t>skavendek@littlesilver.org</t>
  </si>
  <si>
    <t>haverilla@oldtappan.net</t>
  </si>
  <si>
    <t>tryan@boroughofpalmyra.com</t>
  </si>
  <si>
    <t>07755</t>
  </si>
  <si>
    <t>mpaese@northhaledon.com</t>
  </si>
  <si>
    <t>973-427-0488</t>
  </si>
  <si>
    <t>37 Willow Brook Ct</t>
  </si>
  <si>
    <t>(merged with pinehill)</t>
  </si>
  <si>
    <t>marcn@robbinsville.net</t>
  </si>
  <si>
    <t>732-531-5001</t>
  </si>
  <si>
    <t>732-531-4703</t>
  </si>
  <si>
    <t>WRIGHTSTOWNCLERK2@COMCAST.NET</t>
  </si>
  <si>
    <t>kthornton@townshipofshrewsbury.com</t>
  </si>
  <si>
    <t>recycling@shrewsburyboro.com;rneis@shrewsburyboro.com</t>
  </si>
  <si>
    <t xml:space="preserve">aschrager@cityofsummit.org </t>
  </si>
  <si>
    <t>908-226-7621</t>
  </si>
  <si>
    <t>senapee@southamboynj.gov</t>
  </si>
  <si>
    <t>732-727-4600</t>
  </si>
  <si>
    <t>732-727-6139</t>
  </si>
  <si>
    <t>201-818-4400</t>
  </si>
  <si>
    <t>kerriniosi@allendalenj.gov</t>
  </si>
  <si>
    <t>973-383-4280</t>
  </si>
  <si>
    <t>973-383-5039</t>
  </si>
  <si>
    <t>134 Newton Sparta Road</t>
  </si>
  <si>
    <t>zgaspari@andovertwp.org</t>
  </si>
  <si>
    <t>732-291-1444</t>
  </si>
  <si>
    <t>732-291-9725</t>
  </si>
  <si>
    <t>609-967-2990</t>
  </si>
  <si>
    <t>dnollett@avalonboro.org</t>
  </si>
  <si>
    <t xml:space="preserve">clerk@bassriver-nj.org </t>
  </si>
  <si>
    <t>609-296-3337</t>
  </si>
  <si>
    <t>609-296-3458</t>
  </si>
  <si>
    <t xml:space="preserve">steve.seiler@twp.berkeley.nj.us </t>
  </si>
  <si>
    <t>732-349-4616</t>
  </si>
  <si>
    <t>732-341-8968</t>
  </si>
  <si>
    <t>908-766-2510</t>
  </si>
  <si>
    <t>publicworks@bernards.org</t>
  </si>
  <si>
    <t>973-402-9410</t>
  </si>
  <si>
    <t xml:space="preserve">jsantucci@boonton.org </t>
  </si>
  <si>
    <t>973-402-4024</t>
  </si>
  <si>
    <t>973-402-4025</t>
  </si>
  <si>
    <t xml:space="preserve">dvandergoot@boontontownship.com </t>
  </si>
  <si>
    <t>973-635-0674</t>
  </si>
  <si>
    <t>973-665-0077</t>
  </si>
  <si>
    <t xml:space="preserve">publicworks@chathamborough.org </t>
  </si>
  <si>
    <t>856-829-6000</t>
  </si>
  <si>
    <t>856-829-3361</t>
  </si>
  <si>
    <t>1621 Riverton Road</t>
  </si>
  <si>
    <t>publicworks@cinnaminsonnj.org</t>
  </si>
  <si>
    <t>609-296-3040</t>
  </si>
  <si>
    <t>609-296-4649</t>
  </si>
  <si>
    <t>146 Division Street</t>
  </si>
  <si>
    <t>dreynolds@eagleswoodtwpnj.us</t>
  </si>
  <si>
    <t>08092</t>
  </si>
  <si>
    <t>07018</t>
  </si>
  <si>
    <t>muzammil.mohamed-stevens@eastorange-nj.gov</t>
  </si>
  <si>
    <t>609-926-4000</t>
  </si>
  <si>
    <t>609-926-0638</t>
  </si>
  <si>
    <t>clerk@ehtgov.org</t>
  </si>
  <si>
    <t>856-983-2798</t>
  </si>
  <si>
    <t>856-988-1873</t>
  </si>
  <si>
    <t>08053</t>
  </si>
  <si>
    <t>984 Tuckerton Road</t>
  </si>
  <si>
    <t xml:space="preserve">berghm@evesham-nj.gov </t>
  </si>
  <si>
    <t>609-883-2900</t>
  </si>
  <si>
    <t>609-833-3293</t>
  </si>
  <si>
    <t>2 Jake Garzio Drive</t>
  </si>
  <si>
    <t xml:space="preserve">jbennett@ewingnj.org </t>
  </si>
  <si>
    <t>973-383-7025</t>
  </si>
  <si>
    <t>973-383-8711</t>
  </si>
  <si>
    <t>clerk@fredonnj.gov</t>
  </si>
  <si>
    <t>hhernandez@myguttenberg.com</t>
  </si>
  <si>
    <t>609-625-1511</t>
  </si>
  <si>
    <t>609-625-0133</t>
  </si>
  <si>
    <t>6101 Thirteenth Street</t>
  </si>
  <si>
    <t>908-213-1600</t>
  </si>
  <si>
    <t>908-213-1850</t>
  </si>
  <si>
    <t>clerk@harmonytwp-nj.gov</t>
  </si>
  <si>
    <t>609-361-6000</t>
  </si>
  <si>
    <t>609-494-8343</t>
  </si>
  <si>
    <t>7606 Long Beach Blvd</t>
  </si>
  <si>
    <t xml:space="preserve">bmontag@harveycedars.org </t>
  </si>
  <si>
    <t>973-427-5555</t>
  </si>
  <si>
    <t>hawthorne@rts.com</t>
  </si>
  <si>
    <t>p.reed@helmettaboro.com</t>
  </si>
  <si>
    <t>732-521-4946</t>
  </si>
  <si>
    <t>732-521-1263</t>
  </si>
  <si>
    <t>51 Main Street</t>
  </si>
  <si>
    <t>08828</t>
  </si>
  <si>
    <t>201-955-7400</t>
  </si>
  <si>
    <t>07032</t>
  </si>
  <si>
    <t>kmurphy@kearnynj.org</t>
  </si>
  <si>
    <t>973-593-3042</t>
  </si>
  <si>
    <t>973-593-0125</t>
  </si>
  <si>
    <t>50 Kings Road, Hartley Dodge Bldg.</t>
  </si>
  <si>
    <t>07940</t>
  </si>
  <si>
    <t xml:space="preserve">dpw@rosenet.org </t>
  </si>
  <si>
    <t>856-785-1974</t>
  </si>
  <si>
    <t>590 Main Street</t>
  </si>
  <si>
    <t>08327</t>
  </si>
  <si>
    <t>rdippolito@vinelandcity.org</t>
  </si>
  <si>
    <t>973-334-3131</t>
  </si>
  <si>
    <t>973-334-1494</t>
  </si>
  <si>
    <t xml:space="preserve">astusnick@mtnlakes.org </t>
  </si>
  <si>
    <t>856-845-3891</t>
  </si>
  <si>
    <t>856-845-0726</t>
  </si>
  <si>
    <t>jgunn@nationalparknj.com</t>
  </si>
  <si>
    <t xml:space="preserve">dpw@pohatcongtwp.org </t>
  </si>
  <si>
    <t>908-236-6400</t>
  </si>
  <si>
    <t>201-599-6300</t>
  </si>
  <si>
    <t>201-599-0997</t>
  </si>
  <si>
    <t xml:space="preserve">adodd@riveredgenj.org </t>
  </si>
  <si>
    <t xml:space="preserve">dpw@rutherfordboronj.com </t>
  </si>
  <si>
    <t>201-460-3000</t>
  </si>
  <si>
    <t>201-460-3003</t>
  </si>
  <si>
    <t>kreyes@haledonboronj.com</t>
  </si>
  <si>
    <t>goneil@westfieldnj.net</t>
  </si>
  <si>
    <t>908-789-4040</t>
  </si>
  <si>
    <t>908-233-3077</t>
  </si>
  <si>
    <t>rharronsr@wildwoodnj.org</t>
  </si>
  <si>
    <t>yyanez@westnewyork.org</t>
  </si>
  <si>
    <t xml:space="preserve">dtesta@npmail.org </t>
  </si>
  <si>
    <t>908-769-2900</t>
  </si>
  <si>
    <t>908-769-6499</t>
  </si>
  <si>
    <t>fweston@northvalenj.org</t>
  </si>
  <si>
    <t>201-768-5900</t>
  </si>
  <si>
    <t>201-767-9631</t>
  </si>
  <si>
    <t>973-365-5500</t>
  </si>
  <si>
    <t>973-365-5659</t>
  </si>
  <si>
    <t>cbuttler@cityofpassaicnj.gov</t>
  </si>
  <si>
    <t>908-534-4051</t>
  </si>
  <si>
    <t>08889</t>
  </si>
  <si>
    <t>973-226-8080</t>
  </si>
  <si>
    <t>973-226-8520</t>
  </si>
  <si>
    <t>140 Eagle Rock Ave</t>
  </si>
  <si>
    <t>973-448-2000</t>
  </si>
  <si>
    <t>973-927-2876</t>
  </si>
  <si>
    <t>201-587-2900</t>
  </si>
  <si>
    <t>201-587-2908</t>
  </si>
  <si>
    <t>07663</t>
  </si>
  <si>
    <t>609-263-4461</t>
  </si>
  <si>
    <t>609-263-0344</t>
  </si>
  <si>
    <t>233 John F. Kennedy Blvd</t>
  </si>
  <si>
    <t>08243</t>
  </si>
  <si>
    <t>732-251-0700</t>
  </si>
  <si>
    <t>732-251-1820</t>
  </si>
  <si>
    <t>08884</t>
  </si>
  <si>
    <t>mobrien@spotswoodboro.com</t>
  </si>
  <si>
    <t>973-383-9484</t>
  </si>
  <si>
    <t>973-383-8059</t>
  </si>
  <si>
    <t>recycle@stillwatertwp.com</t>
  </si>
  <si>
    <t>201-837-1600</t>
  </si>
  <si>
    <t>201-837-1222</t>
  </si>
  <si>
    <t>07666</t>
  </si>
  <si>
    <t>732-542-3400</t>
  </si>
  <si>
    <t>732-542-6827</t>
  </si>
  <si>
    <t xml:space="preserve">administration@tintonfalls.com </t>
  </si>
  <si>
    <t>609-989-3000</t>
  </si>
  <si>
    <t>609-989-4119</t>
  </si>
  <si>
    <t>08608</t>
  </si>
  <si>
    <t>hstephen@trentonnj.org</t>
  </si>
  <si>
    <t>908-688-2800</t>
  </si>
  <si>
    <t>908-687-7624</t>
  </si>
  <si>
    <t>07083</t>
  </si>
  <si>
    <t xml:space="preserve">clerks@uniontownship.com </t>
  </si>
  <si>
    <t>732-264-2277</t>
  </si>
  <si>
    <t>732-264-1267</t>
  </si>
  <si>
    <t xml:space="preserve">sjhiggins@unionbeachnj.gov </t>
  </si>
  <si>
    <t>856-451-3811</t>
  </si>
  <si>
    <t>856-451-1379</t>
  </si>
  <si>
    <t>1325 Highway 77</t>
  </si>
  <si>
    <t>cott@upperdeerfield.com</t>
  </si>
  <si>
    <t>609-823-7900</t>
  </si>
  <si>
    <t>973-839-4959</t>
  </si>
  <si>
    <t xml:space="preserve">dpwsuper@wanaqueborough.com </t>
  </si>
  <si>
    <t>administrator@wantagetwp-nj.org</t>
  </si>
  <si>
    <t>1 South West Ave</t>
  </si>
  <si>
    <t>08090</t>
  </si>
  <si>
    <t>ksweeney@boroughofwenonah.com</t>
  </si>
  <si>
    <t xml:space="preserve">jphillips@ahnj.com;rferragina@ahnj.com </t>
  </si>
  <si>
    <t>hmisovic@wyckoff-nj.com</t>
  </si>
  <si>
    <t xml:space="preserve">bphillips3@townshipoftabernacle-nj.gov </t>
  </si>
  <si>
    <t>lwaterman@veronanj.org</t>
  </si>
  <si>
    <t>jedly@ptboro.com</t>
  </si>
  <si>
    <t>RCHRISTY@READINGTONTWP-NJ.ORG</t>
  </si>
  <si>
    <t>lbrigati@wpnj.us</t>
  </si>
  <si>
    <t>DBRAHNJR@SPRINGLAKEBORO.ORG</t>
  </si>
  <si>
    <t>Avenel</t>
  </si>
  <si>
    <t>Iselin</t>
  </si>
  <si>
    <t>Keasbey</t>
  </si>
  <si>
    <t>Kingston</t>
  </si>
  <si>
    <t>Whitehouse/Whitehouse Station</t>
  </si>
  <si>
    <t>Lake Hopacong</t>
  </si>
  <si>
    <t xml:space="preserve">Morris </t>
  </si>
  <si>
    <t>Martinsville</t>
  </si>
  <si>
    <t>Short Hills</t>
  </si>
  <si>
    <t>North Branch</t>
  </si>
  <si>
    <t>Allenwood</t>
  </si>
  <si>
    <t>Lincroft</t>
  </si>
  <si>
    <t>Dayton</t>
  </si>
  <si>
    <t>Colonia</t>
  </si>
  <si>
    <t>Newark Airport</t>
  </si>
  <si>
    <t>Port Newark</t>
  </si>
  <si>
    <t>Clifffwood (Aberdeen)</t>
  </si>
  <si>
    <t>Flanders</t>
  </si>
  <si>
    <t>Fords</t>
  </si>
  <si>
    <t>Good Springs</t>
  </si>
  <si>
    <t>Millington</t>
  </si>
  <si>
    <t>Morganville</t>
  </si>
  <si>
    <t>Parlin</t>
  </si>
  <si>
    <t>Port Reading</t>
  </si>
  <si>
    <t>Gilbertsville</t>
  </si>
  <si>
    <t>Laurence Harbor</t>
  </si>
  <si>
    <t>Leonardo</t>
  </si>
  <si>
    <t>Port Monmouth</t>
  </si>
  <si>
    <t>Sewaren</t>
  </si>
  <si>
    <t>Fort Monmouth</t>
  </si>
  <si>
    <t>Island Beach State Park</t>
  </si>
  <si>
    <t>NSIDDIQUI2TOMSRIVERTOWNSHIP.COM</t>
  </si>
  <si>
    <t>SAMANTHA.GERITY@TWP.WOODBRIDGE.NJ.US</t>
  </si>
  <si>
    <t>VDAY@BRIDGEWATERNJ.GOV</t>
  </si>
  <si>
    <t>234 Broad Street</t>
  </si>
  <si>
    <t>08344</t>
  </si>
  <si>
    <t>6 PROSPECT STREET</t>
  </si>
  <si>
    <t>DPURCELL@KEYPORTONLINE.COM</t>
  </si>
  <si>
    <t>P.O.BOX 60</t>
  </si>
  <si>
    <t>publicworks@HAMILTONATLNJ.GOV</t>
  </si>
  <si>
    <t xml:space="preserve">shamlin@ridgewoodnj.net </t>
  </si>
  <si>
    <t>jpellichero@princetonnj.gov</t>
  </si>
  <si>
    <t>KMCCLEARY@SECAUCUS.NET</t>
  </si>
  <si>
    <t>DTEEFYJR@SEAISLECITYNJ.US</t>
  </si>
  <si>
    <t>RSANTORO@VENTNORCITY.ORG</t>
  </si>
  <si>
    <t>sflaim@vinelandcity.org</t>
  </si>
  <si>
    <t>hfrketich@rumsonnj.gov</t>
  </si>
  <si>
    <t>deputyclerk@montaguenj.org</t>
  </si>
  <si>
    <t>sdelgado@ucnj.com</t>
  </si>
  <si>
    <t>recycling@rochelleparknj.gov</t>
  </si>
  <si>
    <t>2024 RECYLCE TONS</t>
  </si>
  <si>
    <t>Sandy Hook</t>
  </si>
  <si>
    <t>DONE</t>
  </si>
  <si>
    <t>NJ STATE RECYCLE REPORT    2024             STAVOLA -AN ARCOSA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</si>
</sst>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8"/>
      <color theme="0"/>
      <name val="Arial Narrow"/>
      <family val="2"/>
    </font>
    <font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sz val="10"/>
      <color theme="0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sz val="10"/>
      <color rgb="FFFFFF00"/>
      <name val="Arial Narrow"/>
      <family val="2"/>
    </font>
    <font>
      <sz val="8"/>
      <color rgb="FFFFFF00"/>
      <name val="Arial Narrow"/>
      <family val="2"/>
    </font>
    <font>
      <sz val="10"/>
      <color indexed="8"/>
      <name val="Arial"/>
      <family val="2"/>
    </font>
    <font>
      <sz val="11"/>
      <color theme="0"/>
      <name val="Calibri"/>
      <family val="2"/>
    </font>
    <font>
      <sz val="11"/>
      <color theme="0"/>
      <name val="Calibri"/>
      <family val="2"/>
      <scheme val="minor"/>
    </font>
    <font>
      <sz val="9"/>
      <color theme="0"/>
      <name val="Arial Black"/>
      <family val="2"/>
    </font>
    <font>
      <sz val="9"/>
      <color theme="0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Arial Narrow"/>
      <family val="2"/>
    </font>
    <font>
      <b/>
      <sz val="9"/>
      <color theme="1"/>
      <name val="Arial Narrow"/>
      <family val="2"/>
    </font>
    <font>
      <b/>
      <sz val="9"/>
      <name val="Arial Narrow"/>
      <family val="2"/>
    </font>
    <font>
      <sz val="10"/>
      <color rgb="FF0000FF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0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11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49" fontId="3" fillId="3" borderId="0" xfId="1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2" applyNumberFormat="1" applyFont="1" applyFill="1" applyAlignment="1">
      <alignment horizontal="center" vertical="center" wrapText="1"/>
    </xf>
    <xf numFmtId="4" fontId="4" fillId="0" borderId="0" xfId="0" applyNumberFormat="1" applyFont="1"/>
    <xf numFmtId="0" fontId="4" fillId="0" borderId="0" xfId="0" applyFont="1"/>
    <xf numFmtId="49" fontId="6" fillId="2" borderId="1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3" borderId="0" xfId="1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9" fontId="7" fillId="4" borderId="3" xfId="0" applyNumberFormat="1" applyFont="1" applyFill="1" applyBorder="1"/>
    <xf numFmtId="49" fontId="7" fillId="4" borderId="4" xfId="0" applyNumberFormat="1" applyFont="1" applyFill="1" applyBorder="1"/>
    <xf numFmtId="49" fontId="8" fillId="5" borderId="0" xfId="1" applyNumberFormat="1" applyFont="1" applyFill="1" applyAlignment="1">
      <alignment horizontal="right"/>
    </xf>
    <xf numFmtId="4" fontId="7" fillId="0" borderId="0" xfId="0" applyNumberFormat="1" applyFont="1"/>
    <xf numFmtId="49" fontId="9" fillId="9" borderId="0" xfId="0" applyNumberFormat="1" applyFont="1" applyFill="1" applyAlignment="1">
      <alignment horizontal="right"/>
    </xf>
    <xf numFmtId="4" fontId="9" fillId="9" borderId="0" xfId="0" applyNumberFormat="1" applyFont="1" applyFill="1"/>
    <xf numFmtId="49" fontId="8" fillId="5" borderId="0" xfId="0" applyNumberFormat="1" applyFont="1" applyFill="1" applyAlignment="1">
      <alignment horizontal="right"/>
    </xf>
    <xf numFmtId="49" fontId="9" fillId="9" borderId="0" xfId="1" applyNumberFormat="1" applyFont="1" applyFill="1" applyAlignment="1">
      <alignment horizontal="right"/>
    </xf>
    <xf numFmtId="4" fontId="10" fillId="9" borderId="0" xfId="0" applyNumberFormat="1" applyFont="1" applyFill="1"/>
    <xf numFmtId="49" fontId="10" fillId="9" borderId="0" xfId="2" applyNumberFormat="1" applyFont="1" applyFill="1" applyAlignment="1">
      <alignment horizontal="center" vertical="center" wrapText="1"/>
    </xf>
    <xf numFmtId="49" fontId="10" fillId="9" borderId="0" xfId="0" applyNumberFormat="1" applyFont="1" applyFill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49" fontId="15" fillId="2" borderId="2" xfId="0" applyNumberFormat="1" applyFont="1" applyFill="1" applyBorder="1" applyAlignment="1">
      <alignment horizontal="center" vertical="center"/>
    </xf>
    <xf numFmtId="49" fontId="15" fillId="3" borderId="0" xfId="1" applyNumberFormat="1" applyFont="1" applyFill="1" applyAlignment="1">
      <alignment horizontal="center" vertical="center"/>
    </xf>
    <xf numFmtId="49" fontId="15" fillId="2" borderId="0" xfId="0" applyNumberFormat="1" applyFont="1" applyFill="1" applyAlignment="1">
      <alignment horizontal="center" vertical="center"/>
    </xf>
    <xf numFmtId="0" fontId="16" fillId="0" borderId="0" xfId="0" applyFont="1"/>
    <xf numFmtId="49" fontId="16" fillId="4" borderId="3" xfId="0" applyNumberFormat="1" applyFont="1" applyFill="1" applyBorder="1"/>
    <xf numFmtId="49" fontId="16" fillId="4" borderId="4" xfId="0" applyNumberFormat="1" applyFont="1" applyFill="1" applyBorder="1"/>
    <xf numFmtId="49" fontId="17" fillId="8" borderId="0" xfId="0" applyNumberFormat="1" applyFont="1" applyFill="1" applyAlignment="1">
      <alignment horizontal="right"/>
    </xf>
    <xf numFmtId="49" fontId="17" fillId="8" borderId="0" xfId="0" applyNumberFormat="1" applyFont="1" applyFill="1"/>
    <xf numFmtId="1" fontId="17" fillId="0" borderId="0" xfId="0" applyNumberFormat="1" applyFont="1"/>
    <xf numFmtId="0" fontId="18" fillId="0" borderId="0" xfId="3" applyFont="1"/>
    <xf numFmtId="4" fontId="16" fillId="0" borderId="0" xfId="0" applyNumberFormat="1" applyFont="1"/>
    <xf numFmtId="0" fontId="18" fillId="8" borderId="0" xfId="3" applyFont="1" applyFill="1"/>
    <xf numFmtId="0" fontId="17" fillId="8" borderId="0" xfId="3" applyFont="1" applyFill="1"/>
    <xf numFmtId="1" fontId="17" fillId="8" borderId="0" xfId="0" applyNumberFormat="1" applyFont="1" applyFill="1"/>
    <xf numFmtId="49" fontId="17" fillId="6" borderId="0" xfId="1" applyNumberFormat="1" applyFont="1" applyFill="1" applyAlignment="1">
      <alignment horizontal="right"/>
    </xf>
    <xf numFmtId="4" fontId="17" fillId="6" borderId="0" xfId="0" applyNumberFormat="1" applyFont="1" applyFill="1"/>
    <xf numFmtId="49" fontId="17" fillId="6" borderId="0" xfId="0" applyNumberFormat="1" applyFont="1" applyFill="1" applyAlignment="1">
      <alignment horizontal="right"/>
    </xf>
    <xf numFmtId="0" fontId="19" fillId="0" borderId="0" xfId="5" applyFill="1" applyBorder="1" applyAlignment="1" applyProtection="1">
      <alignment horizontal="left"/>
    </xf>
    <xf numFmtId="0" fontId="11" fillId="0" borderId="0" xfId="2" applyFont="1" applyAlignment="1">
      <alignment horizontal="left"/>
    </xf>
    <xf numFmtId="0" fontId="12" fillId="3" borderId="0" xfId="4" applyFont="1" applyFill="1" applyAlignment="1">
      <alignment horizontal="center"/>
    </xf>
    <xf numFmtId="0" fontId="20" fillId="0" borderId="0" xfId="4" applyFont="1"/>
    <xf numFmtId="0" fontId="21" fillId="2" borderId="0" xfId="2" applyFont="1" applyFill="1" applyAlignment="1">
      <alignment horizontal="center"/>
    </xf>
    <xf numFmtId="0" fontId="20" fillId="10" borderId="0" xfId="4" applyFont="1" applyFill="1"/>
    <xf numFmtId="0" fontId="19" fillId="0" borderId="0" xfId="5" applyBorder="1" applyAlignment="1" applyProtection="1">
      <alignment vertical="center"/>
    </xf>
    <xf numFmtId="0" fontId="1" fillId="0" borderId="0" xfId="2" applyFont="1" applyAlignment="1">
      <alignment horizontal="left"/>
    </xf>
    <xf numFmtId="0" fontId="0" fillId="10" borderId="0" xfId="0" applyFill="1"/>
    <xf numFmtId="4" fontId="16" fillId="13" borderId="0" xfId="0" applyNumberFormat="1" applyFont="1" applyFill="1"/>
    <xf numFmtId="4" fontId="17" fillId="13" borderId="0" xfId="0" applyNumberFormat="1" applyFont="1" applyFill="1"/>
    <xf numFmtId="0" fontId="19" fillId="0" borderId="0" xfId="5" applyAlignment="1" applyProtection="1"/>
    <xf numFmtId="0" fontId="19" fillId="0" borderId="0" xfId="5" applyAlignment="1" applyProtection="1">
      <alignment vertical="center"/>
    </xf>
    <xf numFmtId="0" fontId="19" fillId="0" borderId="0" xfId="5" applyAlignment="1" applyProtection="1">
      <alignment horizontal="left" vertical="center" wrapText="1" indent="1"/>
    </xf>
    <xf numFmtId="0" fontId="22" fillId="0" borderId="0" xfId="0" applyFont="1"/>
    <xf numFmtId="0" fontId="22" fillId="0" borderId="0" xfId="0" applyFont="1" applyAlignment="1">
      <alignment vertical="center"/>
    </xf>
    <xf numFmtId="0" fontId="4" fillId="13" borderId="0" xfId="0" applyFont="1" applyFill="1"/>
    <xf numFmtId="0" fontId="4" fillId="8" borderId="0" xfId="0" applyFont="1" applyFill="1"/>
    <xf numFmtId="4" fontId="7" fillId="8" borderId="0" xfId="0" applyNumberFormat="1" applyFont="1" applyFill="1"/>
    <xf numFmtId="0" fontId="23" fillId="13" borderId="0" xfId="0" applyFont="1" applyFill="1" applyAlignment="1">
      <alignment horizontal="center"/>
    </xf>
    <xf numFmtId="0" fontId="20" fillId="13" borderId="0" xfId="4" applyFont="1" applyFill="1"/>
    <xf numFmtId="0" fontId="0" fillId="13" borderId="0" xfId="0" applyFill="1"/>
    <xf numFmtId="0" fontId="24" fillId="14" borderId="0" xfId="4" applyFont="1" applyFill="1" applyAlignment="1">
      <alignment horizontal="center"/>
    </xf>
    <xf numFmtId="49" fontId="25" fillId="13" borderId="0" xfId="2" applyNumberFormat="1" applyFont="1" applyFill="1" applyAlignment="1">
      <alignment horizontal="center" vertical="center" wrapText="1"/>
    </xf>
    <xf numFmtId="4" fontId="7" fillId="0" borderId="0" xfId="0" applyNumberFormat="1" applyFont="1" applyAlignment="1">
      <alignment horizontal="right"/>
    </xf>
    <xf numFmtId="49" fontId="26" fillId="13" borderId="0" xfId="0" applyNumberFormat="1" applyFont="1" applyFill="1" applyAlignment="1">
      <alignment horizontal="center" vertical="center"/>
    </xf>
    <xf numFmtId="49" fontId="27" fillId="13" borderId="0" xfId="0" applyNumberFormat="1" applyFont="1" applyFill="1" applyAlignment="1">
      <alignment horizontal="center" vertical="center"/>
    </xf>
    <xf numFmtId="0" fontId="28" fillId="13" borderId="0" xfId="5" applyFont="1" applyFill="1" applyAlignment="1" applyProtection="1"/>
    <xf numFmtId="0" fontId="19" fillId="0" borderId="0" xfId="5" applyAlignment="1" applyProtection="1">
      <alignment horizontal="left"/>
    </xf>
    <xf numFmtId="0" fontId="20" fillId="0" borderId="0" xfId="4" quotePrefix="1" applyFont="1" applyAlignment="1">
      <alignment horizontal="left"/>
    </xf>
    <xf numFmtId="0" fontId="20" fillId="0" borderId="0" xfId="4" quotePrefix="1" applyFont="1"/>
    <xf numFmtId="49" fontId="17" fillId="13" borderId="0" xfId="0" applyNumberFormat="1" applyFont="1" applyFill="1" applyAlignment="1">
      <alignment horizontal="center" vertical="center"/>
    </xf>
    <xf numFmtId="0" fontId="20" fillId="13" borderId="0" xfId="4" applyFont="1" applyFill="1" applyAlignment="1">
      <alignment horizontal="left"/>
    </xf>
    <xf numFmtId="49" fontId="20" fillId="0" borderId="0" xfId="4" applyNumberFormat="1" applyFont="1" applyAlignment="1">
      <alignment horizontal="left"/>
    </xf>
    <xf numFmtId="0" fontId="16" fillId="0" borderId="3" xfId="0" applyFont="1" applyBorder="1"/>
    <xf numFmtId="49" fontId="16" fillId="4" borderId="0" xfId="0" applyNumberFormat="1" applyFont="1" applyFill="1"/>
    <xf numFmtId="0" fontId="16" fillId="0" borderId="4" xfId="0" applyFont="1" applyBorder="1"/>
    <xf numFmtId="0" fontId="4" fillId="7" borderId="0" xfId="0" applyFont="1" applyFill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49" fontId="14" fillId="12" borderId="3" xfId="0" applyNumberFormat="1" applyFont="1" applyFill="1" applyBorder="1" applyAlignment="1">
      <alignment horizontal="center" vertical="center" wrapText="1"/>
    </xf>
    <xf numFmtId="0" fontId="14" fillId="12" borderId="0" xfId="0" applyFont="1" applyFill="1" applyAlignment="1">
      <alignment horizontal="center" vertical="center" wrapText="1"/>
    </xf>
    <xf numFmtId="49" fontId="15" fillId="12" borderId="3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3" fillId="11" borderId="0" xfId="0" applyFont="1" applyFill="1" applyAlignment="1">
      <alignment horizontal="center" vertical="center" wrapText="1"/>
    </xf>
    <xf numFmtId="0" fontId="0" fillId="11" borderId="0" xfId="0" applyFill="1" applyAlignment="1">
      <alignment wrapText="1"/>
    </xf>
  </cellXfs>
  <cellStyles count="6">
    <cellStyle name="Hyperlink" xfId="5" builtinId="8"/>
    <cellStyle name="Normal" xfId="0" builtinId="0"/>
    <cellStyle name="Normal_ACTIVITY_2" xfId="3" xr:uid="{00000000-0005-0000-0000-000002000000}"/>
    <cellStyle name="Normal_Sheet1" xfId="2" xr:uid="{00000000-0005-0000-0000-000003000000}"/>
    <cellStyle name="Normal_Sheet1_1" xfId="4" xr:uid="{00000000-0005-0000-0000-000004000000}"/>
    <cellStyle name="Normal_Sheet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mailto:recycling@westmilford.org" TargetMode="External"/><Relationship Id="rId299" Type="http://schemas.openxmlformats.org/officeDocument/2006/relationships/hyperlink" Target="mailto:clerk@buenaboro.org" TargetMode="External"/><Relationship Id="rId21" Type="http://schemas.openxmlformats.org/officeDocument/2006/relationships/hyperlink" Target="mailto:jkobliska@ourclark.com" TargetMode="External"/><Relationship Id="rId63" Type="http://schemas.openxmlformats.org/officeDocument/2006/relationships/hyperlink" Target="mailto:rp161@teterboronj.org" TargetMode="External"/><Relationship Id="rId159" Type="http://schemas.openxmlformats.org/officeDocument/2006/relationships/hyperlink" Target="mailto:promano@jeffersontownship.net" TargetMode="External"/><Relationship Id="rId324" Type="http://schemas.openxmlformats.org/officeDocument/2006/relationships/hyperlink" Target="mailto:publicworks@deerfieldtownship.org" TargetMode="External"/><Relationship Id="rId366" Type="http://schemas.openxmlformats.org/officeDocument/2006/relationships/hyperlink" Target="mailto:dpw@townofharrison.com" TargetMode="External"/><Relationship Id="rId170" Type="http://schemas.openxmlformats.org/officeDocument/2006/relationships/hyperlink" Target="mailto:lcole@westlongbranch.org" TargetMode="External"/><Relationship Id="rId226" Type="http://schemas.openxmlformats.org/officeDocument/2006/relationships/hyperlink" Target="mailto:woodbinem@yahoo.com" TargetMode="External"/><Relationship Id="rId433" Type="http://schemas.openxmlformats.org/officeDocument/2006/relationships/hyperlink" Target="mailto:greg.mclellan@keansburg-nj.us" TargetMode="External"/><Relationship Id="rId268" Type="http://schemas.openxmlformats.org/officeDocument/2006/relationships/hyperlink" Target="mailto:pwayne@parkridgeboro.com" TargetMode="External"/><Relationship Id="rId475" Type="http://schemas.openxmlformats.org/officeDocument/2006/relationships/hyperlink" Target="mailto:angelaw@lyndhurstnj.org" TargetMode="External"/><Relationship Id="rId32" Type="http://schemas.openxmlformats.org/officeDocument/2006/relationships/hyperlink" Target="mailto:cbuttler@cityofpassaicnj.gov" TargetMode="External"/><Relationship Id="rId74" Type="http://schemas.openxmlformats.org/officeDocument/2006/relationships/hyperlink" Target="mailto:rileyb@comcast.net" TargetMode="External"/><Relationship Id="rId128" Type="http://schemas.openxmlformats.org/officeDocument/2006/relationships/hyperlink" Target="mailto:pinebeachclerk@comcast.net" TargetMode="External"/><Relationship Id="rId335" Type="http://schemas.openxmlformats.org/officeDocument/2006/relationships/hyperlink" Target="mailto:info@chesilhurstboro.org" TargetMode="External"/><Relationship Id="rId377" Type="http://schemas.openxmlformats.org/officeDocument/2006/relationships/hyperlink" Target="mailto:clerk@lebanonboro.com" TargetMode="External"/><Relationship Id="rId500" Type="http://schemas.openxmlformats.org/officeDocument/2006/relationships/hyperlink" Target="mailto:faltamuro@twp.washington.nj.us" TargetMode="External"/><Relationship Id="rId5" Type="http://schemas.openxmlformats.org/officeDocument/2006/relationships/hyperlink" Target="mailto:LSchieli@maywoodboro.org" TargetMode="External"/><Relationship Id="rId181" Type="http://schemas.openxmlformats.org/officeDocument/2006/relationships/hyperlink" Target="mailto:avonboro@avonbytheseanj.com" TargetMode="External"/><Relationship Id="rId237" Type="http://schemas.openxmlformats.org/officeDocument/2006/relationships/hyperlink" Target="mailto:mkarp@westampton.com" TargetMode="External"/><Relationship Id="rId402" Type="http://schemas.openxmlformats.org/officeDocument/2006/relationships/hyperlink" Target="mailto:deputyclerk@montaguenj.org" TargetMode="External"/><Relationship Id="rId279" Type="http://schemas.openxmlformats.org/officeDocument/2006/relationships/hyperlink" Target="mailto:wspindlerhhdpw@gmail.com" TargetMode="External"/><Relationship Id="rId444" Type="http://schemas.openxmlformats.org/officeDocument/2006/relationships/hyperlink" Target="mailto:administration@cranfordnj.org" TargetMode="External"/><Relationship Id="rId486" Type="http://schemas.openxmlformats.org/officeDocument/2006/relationships/hyperlink" Target="mailto:hschoch@paulsboronj.org" TargetMode="External"/><Relationship Id="rId43" Type="http://schemas.openxmlformats.org/officeDocument/2006/relationships/hyperlink" Target="mailto:cott@upperdeerfield.com" TargetMode="External"/><Relationship Id="rId139" Type="http://schemas.openxmlformats.org/officeDocument/2006/relationships/hyperlink" Target="mailto:jsferra@beachhaven-nj.gov" TargetMode="External"/><Relationship Id="rId290" Type="http://schemas.openxmlformats.org/officeDocument/2006/relationships/hyperlink" Target="mailto:kerriniosi@allendalenj.gov" TargetMode="External"/><Relationship Id="rId304" Type="http://schemas.openxmlformats.org/officeDocument/2006/relationships/hyperlink" Target="mailto:sdelgado@ucnj.com" TargetMode="External"/><Relationship Id="rId346" Type="http://schemas.openxmlformats.org/officeDocument/2006/relationships/hyperlink" Target="mailto:wrobins@dunellen-nj.gov" TargetMode="External"/><Relationship Id="rId388" Type="http://schemas.openxmlformats.org/officeDocument/2006/relationships/hyperlink" Target="mailto:publicworks@weymouthnj.com" TargetMode="External"/><Relationship Id="rId85" Type="http://schemas.openxmlformats.org/officeDocument/2006/relationships/hyperlink" Target="mailto:clerks@uniontownship.com" TargetMode="External"/><Relationship Id="rId150" Type="http://schemas.openxmlformats.org/officeDocument/2006/relationships/hyperlink" Target="mailto:gschneider@parsippany.net" TargetMode="External"/><Relationship Id="rId192" Type="http://schemas.openxmlformats.org/officeDocument/2006/relationships/hyperlink" Target="mailto:jpellichero@princetonnj.gov" TargetMode="External"/><Relationship Id="rId206" Type="http://schemas.openxmlformats.org/officeDocument/2006/relationships/hyperlink" Target="mailto:mriley@logan-twp.org" TargetMode="External"/><Relationship Id="rId413" Type="http://schemas.openxmlformats.org/officeDocument/2006/relationships/hyperlink" Target="mailto:jgreer@pinehillboronj.com" TargetMode="External"/><Relationship Id="rId248" Type="http://schemas.openxmlformats.org/officeDocument/2006/relationships/hyperlink" Target="mailto:clerk@fieldsboro.us" TargetMode="External"/><Relationship Id="rId455" Type="http://schemas.openxmlformats.org/officeDocument/2006/relationships/hyperlink" Target="mailto:M-Maresca@fortleenj.org" TargetMode="External"/><Relationship Id="rId497" Type="http://schemas.openxmlformats.org/officeDocument/2006/relationships/hyperlink" Target="mailto:mcassidy@tenafly.net" TargetMode="External"/><Relationship Id="rId12" Type="http://schemas.openxmlformats.org/officeDocument/2006/relationships/hyperlink" Target="mailto:recycle@metuchen.com" TargetMode="External"/><Relationship Id="rId108" Type="http://schemas.openxmlformats.org/officeDocument/2006/relationships/hyperlink" Target="mailto:shousman@bedminster.us" TargetMode="External"/><Relationship Id="rId315" Type="http://schemas.openxmlformats.org/officeDocument/2006/relationships/hyperlink" Target="mailto:PublicWorks@raritan-nj.org" TargetMode="External"/><Relationship Id="rId357" Type="http://schemas.openxmlformats.org/officeDocument/2006/relationships/hyperlink" Target="mailto:ggclerk@glengardner.org" TargetMode="External"/><Relationship Id="rId54" Type="http://schemas.openxmlformats.org/officeDocument/2006/relationships/hyperlink" Target="mailto:DPW@haworthnj.org" TargetMode="External"/><Relationship Id="rId96" Type="http://schemas.openxmlformats.org/officeDocument/2006/relationships/hyperlink" Target="mailto:cshoffner@southboundbrook.com" TargetMode="External"/><Relationship Id="rId161" Type="http://schemas.openxmlformats.org/officeDocument/2006/relationships/hyperlink" Target="mailto:mbura@hanovertownship.com" TargetMode="External"/><Relationship Id="rId217" Type="http://schemas.openxmlformats.org/officeDocument/2006/relationships/hyperlink" Target="mailto:andersonb@ci.newark.nj.us" TargetMode="External"/><Relationship Id="rId399" Type="http://schemas.openxmlformats.org/officeDocument/2006/relationships/hyperlink" Target="mailto:milfordclerk@gmail.com" TargetMode="External"/><Relationship Id="rId259" Type="http://schemas.openxmlformats.org/officeDocument/2006/relationships/hyperlink" Target="mailto:v.baginski@verizon.net" TargetMode="External"/><Relationship Id="rId424" Type="http://schemas.openxmlformats.org/officeDocument/2006/relationships/hyperlink" Target="mailto:janetpz@bwhnj.com" TargetMode="External"/><Relationship Id="rId466" Type="http://schemas.openxmlformats.org/officeDocument/2006/relationships/hyperlink" Target="mailto:publicworks@hopewelltwp.org" TargetMode="External"/><Relationship Id="rId23" Type="http://schemas.openxmlformats.org/officeDocument/2006/relationships/hyperlink" Target="mailto:recycle@stillwatertwp.com" TargetMode="External"/><Relationship Id="rId119" Type="http://schemas.openxmlformats.org/officeDocument/2006/relationships/hyperlink" Target="mailto:emmaanderson06@gmail.com" TargetMode="External"/><Relationship Id="rId270" Type="http://schemas.openxmlformats.org/officeDocument/2006/relationships/hyperlink" Target="mailto:recycle@oakland-nj.org" TargetMode="External"/><Relationship Id="rId326" Type="http://schemas.openxmlformats.org/officeDocument/2006/relationships/hyperlink" Target="mailto:cbaran@brielleboro.com" TargetMode="External"/><Relationship Id="rId65" Type="http://schemas.openxmlformats.org/officeDocument/2006/relationships/hyperlink" Target="mailto:mark.cunningham@northarlington.org" TargetMode="External"/><Relationship Id="rId130" Type="http://schemas.openxmlformats.org/officeDocument/2006/relationships/hyperlink" Target="mailto:boroclerk@mantoloking.org" TargetMode="External"/><Relationship Id="rId368" Type="http://schemas.openxmlformats.org/officeDocument/2006/relationships/hyperlink" Target="mailto:publicworks@highlandsborough.org" TargetMode="External"/><Relationship Id="rId172" Type="http://schemas.openxmlformats.org/officeDocument/2006/relationships/hyperlink" Target="mailto:sjhiggins@unionbeachnj.gov" TargetMode="External"/><Relationship Id="rId228" Type="http://schemas.openxmlformats.org/officeDocument/2006/relationships/hyperlink" Target="mailto:dfrederick@wildwoodnj.com" TargetMode="External"/><Relationship Id="rId435" Type="http://schemas.openxmlformats.org/officeDocument/2006/relationships/hyperlink" Target="mailto:kayla.hulcher@raritantwpnj.gov" TargetMode="External"/><Relationship Id="rId477" Type="http://schemas.openxmlformats.org/officeDocument/2006/relationships/hyperlink" Target="mailto:dpw@mendhamnj.org" TargetMode="External"/><Relationship Id="rId281" Type="http://schemas.openxmlformats.org/officeDocument/2006/relationships/hyperlink" Target="mailto:rlilienthal@franklinlakes.org" TargetMode="External"/><Relationship Id="rId337" Type="http://schemas.openxmlformats.org/officeDocument/2006/relationships/hyperlink" Target="mailto:acurtis@bayheadnj.us" TargetMode="External"/><Relationship Id="rId502" Type="http://schemas.openxmlformats.org/officeDocument/2006/relationships/hyperlink" Target="mailto:kthornton@townshipofshrewsbury.com" TargetMode="External"/><Relationship Id="rId34" Type="http://schemas.openxmlformats.org/officeDocument/2006/relationships/hyperlink" Target="mailto:psimone19@hotmail.com" TargetMode="External"/><Relationship Id="rId76" Type="http://schemas.openxmlformats.org/officeDocument/2006/relationships/hyperlink" Target="mailto:lrutk@comcast.net" TargetMode="External"/><Relationship Id="rId141" Type="http://schemas.openxmlformats.org/officeDocument/2006/relationships/hyperlink" Target="mailto:kathy.guerrero@barnegatlight.org" TargetMode="External"/><Relationship Id="rId379" Type="http://schemas.openxmlformats.org/officeDocument/2006/relationships/hyperlink" Target="mailto:jvillareal@leonianj.gov" TargetMode="External"/><Relationship Id="rId7" Type="http://schemas.openxmlformats.org/officeDocument/2006/relationships/hyperlink" Target="mailto:ogclerk@verizon.net" TargetMode="External"/><Relationship Id="rId183" Type="http://schemas.openxmlformats.org/officeDocument/2006/relationships/hyperlink" Target="mailto:mobrien@spotswoodboro.com" TargetMode="External"/><Relationship Id="rId239" Type="http://schemas.openxmlformats.org/officeDocument/2006/relationships/hyperlink" Target="mailto:jbarton@southamptonnj.org" TargetMode="External"/><Relationship Id="rId390" Type="http://schemas.openxmlformats.org/officeDocument/2006/relationships/hyperlink" Target="mailto:goneil@westfieldnj.net" TargetMode="External"/><Relationship Id="rId404" Type="http://schemas.openxmlformats.org/officeDocument/2006/relationships/hyperlink" Target="mailto:j-curlo@townofmorristown.org" TargetMode="External"/><Relationship Id="rId446" Type="http://schemas.openxmlformats.org/officeDocument/2006/relationships/hyperlink" Target="mailto:muzammil.mohamed-stevens@eastorange-nj.gov" TargetMode="External"/><Relationship Id="rId250" Type="http://schemas.openxmlformats.org/officeDocument/2006/relationships/hyperlink" Target="mailto:edgewaterparkpw@comcast.net" TargetMode="External"/><Relationship Id="rId292" Type="http://schemas.openxmlformats.org/officeDocument/2006/relationships/hyperlink" Target="mailto:portrepublic.cityclerk@comcast.net" TargetMode="External"/><Relationship Id="rId306" Type="http://schemas.openxmlformats.org/officeDocument/2006/relationships/hyperlink" Target="mailto:recycling@rochelleparknj.gov" TargetMode="External"/><Relationship Id="rId488" Type="http://schemas.openxmlformats.org/officeDocument/2006/relationships/hyperlink" Target="mailto:jdagostaro@ramseynj.com" TargetMode="External"/><Relationship Id="rId45" Type="http://schemas.openxmlformats.org/officeDocument/2006/relationships/hyperlink" Target="mailto:christopher.finch@millvillenj.gov" TargetMode="External"/><Relationship Id="rId87" Type="http://schemas.openxmlformats.org/officeDocument/2006/relationships/hyperlink" Target="mailto:cbiggins@boroughofroselle.com" TargetMode="External"/><Relationship Id="rId110" Type="http://schemas.openxmlformats.org/officeDocument/2006/relationships/hyperlink" Target="mailto:fmucci.salem@verizon.net" TargetMode="External"/><Relationship Id="rId348" Type="http://schemas.openxmlformats.org/officeDocument/2006/relationships/hyperlink" Target="mailto:skarcz@elmwoodparknj.us" TargetMode="External"/><Relationship Id="rId152" Type="http://schemas.openxmlformats.org/officeDocument/2006/relationships/hyperlink" Target="mailto:tquinn@mtolivetwp.org" TargetMode="External"/><Relationship Id="rId173" Type="http://schemas.openxmlformats.org/officeDocument/2006/relationships/hyperlink" Target="mailto:administration@tintonfalls.com" TargetMode="External"/><Relationship Id="rId194" Type="http://schemas.openxmlformats.org/officeDocument/2006/relationships/hyperlink" Target="mailto:alan.fiel@hopewellboro-nj.us" TargetMode="External"/><Relationship Id="rId208" Type="http://schemas.openxmlformats.org/officeDocument/2006/relationships/hyperlink" Target="mailto:bschoch@greenwichtwp.com" TargetMode="External"/><Relationship Id="rId229" Type="http://schemas.openxmlformats.org/officeDocument/2006/relationships/hyperlink" Target="mailto:gbasile@westcapemay.us" TargetMode="External"/><Relationship Id="rId380" Type="http://schemas.openxmlformats.org/officeDocument/2006/relationships/hyperlink" Target="mailto:rbeyer@bolp.org" TargetMode="External"/><Relationship Id="rId415" Type="http://schemas.openxmlformats.org/officeDocument/2006/relationships/hyperlink" Target="mailto:jedly@ptboro.com" TargetMode="External"/><Relationship Id="rId436" Type="http://schemas.openxmlformats.org/officeDocument/2006/relationships/hyperlink" Target="mailto:KMCCLEARY@SECAUCUS.NET" TargetMode="External"/><Relationship Id="rId457" Type="http://schemas.openxmlformats.org/officeDocument/2006/relationships/hyperlink" Target="mailto:dpw@franklin-twp.org" TargetMode="External"/><Relationship Id="rId240" Type="http://schemas.openxmlformats.org/officeDocument/2006/relationships/hyperlink" Target="mailto:sonorato@shamong.net" TargetMode="External"/><Relationship Id="rId261" Type="http://schemas.openxmlformats.org/officeDocument/2006/relationships/hyperlink" Target="mailto:fwilson@teanecknj.gov" TargetMode="External"/><Relationship Id="rId478" Type="http://schemas.openxmlformats.org/officeDocument/2006/relationships/hyperlink" Target="mailto:dpw@mendhamtownship.org" TargetMode="External"/><Relationship Id="rId499" Type="http://schemas.openxmlformats.org/officeDocument/2006/relationships/hyperlink" Target="mailto:jniland@totowanj.org" TargetMode="External"/><Relationship Id="rId14" Type="http://schemas.openxmlformats.org/officeDocument/2006/relationships/hyperlink" Target="mailto:p.reed@helmettaboro.com" TargetMode="External"/><Relationship Id="rId35" Type="http://schemas.openxmlformats.org/officeDocument/2006/relationships/hyperlink" Target="mailto:agallagher@bloomingdalenj.net" TargetMode="External"/><Relationship Id="rId56" Type="http://schemas.openxmlformats.org/officeDocument/2006/relationships/hyperlink" Target="mailto:rvssr2011@yahoo.com" TargetMode="External"/><Relationship Id="rId77" Type="http://schemas.openxmlformats.org/officeDocument/2006/relationships/hyperlink" Target="mailto:clerk@knowlton-nj.com" TargetMode="External"/><Relationship Id="rId100" Type="http://schemas.openxmlformats.org/officeDocument/2006/relationships/hyperlink" Target="mailto:avillano@twp.montgomery.nj.us" TargetMode="External"/><Relationship Id="rId282" Type="http://schemas.openxmlformats.org/officeDocument/2006/relationships/hyperlink" Target="mailto:recycling@fairlawn.org" TargetMode="External"/><Relationship Id="rId317" Type="http://schemas.openxmlformats.org/officeDocument/2006/relationships/hyperlink" Target="mailto:DEPUTYCLERK@FRANKLINBOROUGH.ORG" TargetMode="External"/><Relationship Id="rId338" Type="http://schemas.openxmlformats.org/officeDocument/2006/relationships/hyperlink" Target="mailto:dpw@cliftonnj.org" TargetMode="External"/><Relationship Id="rId359" Type="http://schemas.openxmlformats.org/officeDocument/2006/relationships/hyperlink" Target="mailto:publicworks@glotwp.com" TargetMode="External"/><Relationship Id="rId503" Type="http://schemas.openxmlformats.org/officeDocument/2006/relationships/hyperlink" Target="mailto:publicworks@bernards.org" TargetMode="External"/><Relationship Id="rId8" Type="http://schemas.openxmlformats.org/officeDocument/2006/relationships/hyperlink" Target="mailto:aog560@aol.com" TargetMode="External"/><Relationship Id="rId98" Type="http://schemas.openxmlformats.org/officeDocument/2006/relationships/hyperlink" Target="mailto:deputyclerk@rockyhill-nj.gov" TargetMode="External"/><Relationship Id="rId121" Type="http://schemas.openxmlformats.org/officeDocument/2006/relationships/hyperlink" Target="mailto:tuckertonrecyclingcenter@comcast.net" TargetMode="External"/><Relationship Id="rId142" Type="http://schemas.openxmlformats.org/officeDocument/2006/relationships/hyperlink" Target="mailto:shutchins@whartonnj.com" TargetMode="External"/><Relationship Id="rId163" Type="http://schemas.openxmlformats.org/officeDocument/2006/relationships/hyperlink" Target="mailto:wisselin@dover.nj.us" TargetMode="External"/><Relationship Id="rId184" Type="http://schemas.openxmlformats.org/officeDocument/2006/relationships/hyperlink" Target="mailto:dpw@southrivernj.org" TargetMode="External"/><Relationship Id="rId219" Type="http://schemas.openxmlformats.org/officeDocument/2006/relationships/hyperlink" Target="mailto:aubreymalvasio123@hotmail.com" TargetMode="External"/><Relationship Id="rId370" Type="http://schemas.openxmlformats.org/officeDocument/2006/relationships/hyperlink" Target="mailto:dpw@hillsborough-nj.org" TargetMode="External"/><Relationship Id="rId391" Type="http://schemas.openxmlformats.org/officeDocument/2006/relationships/hyperlink" Target="mailto:yyanez@westnewyork.org" TargetMode="External"/><Relationship Id="rId405" Type="http://schemas.openxmlformats.org/officeDocument/2006/relationships/hyperlink" Target="mailto:mdeanna@mountainside-nj.com" TargetMode="External"/><Relationship Id="rId426" Type="http://schemas.openxmlformats.org/officeDocument/2006/relationships/hyperlink" Target="mailto:lviana@bhtwp.com" TargetMode="External"/><Relationship Id="rId447" Type="http://schemas.openxmlformats.org/officeDocument/2006/relationships/hyperlink" Target="mailto:publicworks@eastampton.com" TargetMode="External"/><Relationship Id="rId230" Type="http://schemas.openxmlformats.org/officeDocument/2006/relationships/hyperlink" Target="mailto:roaddepartment@uppertownship.com" TargetMode="External"/><Relationship Id="rId251" Type="http://schemas.openxmlformats.org/officeDocument/2006/relationships/hyperlink" Target="mailto:jdesanto@delrantownship.org" TargetMode="External"/><Relationship Id="rId468" Type="http://schemas.openxmlformats.org/officeDocument/2006/relationships/hyperlink" Target="mailto:recycling@jacksontwpnj.net" TargetMode="External"/><Relationship Id="rId489" Type="http://schemas.openxmlformats.org/officeDocument/2006/relationships/hyperlink" Target="mailto:ckeen@redbanknj.org" TargetMode="External"/><Relationship Id="rId25" Type="http://schemas.openxmlformats.org/officeDocument/2006/relationships/hyperlink" Target="mailto:jwilliamson9@optonline.net" TargetMode="External"/><Relationship Id="rId46" Type="http://schemas.openxmlformats.org/officeDocument/2006/relationships/hyperlink" Target="mailto:slogan@wtbcnj.org" TargetMode="External"/><Relationship Id="rId67" Type="http://schemas.openxmlformats.org/officeDocument/2006/relationships/hyperlink" Target="mailto:qvitale@cityofnorthfield.org" TargetMode="External"/><Relationship Id="rId272" Type="http://schemas.openxmlformats.org/officeDocument/2006/relationships/hyperlink" Target="mailto:fweston@northvalenj.org" TargetMode="External"/><Relationship Id="rId293" Type="http://schemas.openxmlformats.org/officeDocument/2006/relationships/hyperlink" Target="mailto:roglesby801@comcast.net" TargetMode="External"/><Relationship Id="rId307" Type="http://schemas.openxmlformats.org/officeDocument/2006/relationships/hyperlink" Target="mailto:jlapollo@folsomborough.com" TargetMode="External"/><Relationship Id="rId328" Type="http://schemas.openxmlformats.org/officeDocument/2006/relationships/hyperlink" Target="mailto:jvandervort@allenhurstnj.org;plynch@allenhurstnj.org" TargetMode="External"/><Relationship Id="rId349" Type="http://schemas.openxmlformats.org/officeDocument/2006/relationships/hyperlink" Target="mailto:info@englewoodcliffsnj.org" TargetMode="External"/><Relationship Id="rId88" Type="http://schemas.openxmlformats.org/officeDocument/2006/relationships/hyperlink" Target="mailto:msmalling@cityofrahway.com" TargetMode="External"/><Relationship Id="rId111" Type="http://schemas.openxmlformats.org/officeDocument/2006/relationships/hyperlink" Target="mailto:clerk@quintonnj.com" TargetMode="External"/><Relationship Id="rId132" Type="http://schemas.openxmlformats.org/officeDocument/2006/relationships/hyperlink" Target="mailto:truiz@lakewoodnj.gov" TargetMode="External"/><Relationship Id="rId153" Type="http://schemas.openxmlformats.org/officeDocument/2006/relationships/hyperlink" Target="mailto:teschmann@morristwp.com" TargetMode="External"/><Relationship Id="rId174" Type="http://schemas.openxmlformats.org/officeDocument/2006/relationships/hyperlink" Target="mailto:twpadm@millstone.nj.us" TargetMode="External"/><Relationship Id="rId195" Type="http://schemas.openxmlformats.org/officeDocument/2006/relationships/hyperlink" Target="mailto:jbennett@ewingnj.org" TargetMode="External"/><Relationship Id="rId209" Type="http://schemas.openxmlformats.org/officeDocument/2006/relationships/hyperlink" Target="mailto:rclark@glassboro.org" TargetMode="External"/><Relationship Id="rId360" Type="http://schemas.openxmlformats.org/officeDocument/2006/relationships/hyperlink" Target="mailto:pwclerk@greenwichtwp.com" TargetMode="External"/><Relationship Id="rId381" Type="http://schemas.openxmlformats.org/officeDocument/2006/relationships/hyperlink" Target="mailto:dpw@leht.com" TargetMode="External"/><Relationship Id="rId416" Type="http://schemas.openxmlformats.org/officeDocument/2006/relationships/hyperlink" Target="mailto:muclerk@elsinborotownship.com" TargetMode="External"/><Relationship Id="rId220" Type="http://schemas.openxmlformats.org/officeDocument/2006/relationships/hyperlink" Target="mailto:dpw@essexfellsboro.com" TargetMode="External"/><Relationship Id="rId241" Type="http://schemas.openxmlformats.org/officeDocument/2006/relationships/hyperlink" Target="mailto:scottreed@comcast.net" TargetMode="External"/><Relationship Id="rId437" Type="http://schemas.openxmlformats.org/officeDocument/2006/relationships/hyperlink" Target="mailto:DPW@EatontownNJ.com" TargetMode="External"/><Relationship Id="rId458" Type="http://schemas.openxmlformats.org/officeDocument/2006/relationships/hyperlink" Target="mailto:frenchtownboroclerk@yahoo.com" TargetMode="External"/><Relationship Id="rId479" Type="http://schemas.openxmlformats.org/officeDocument/2006/relationships/hyperlink" Target="mailto:rjasionowski@milltownboro.com" TargetMode="External"/><Relationship Id="rId15" Type="http://schemas.openxmlformats.org/officeDocument/2006/relationships/hyperlink" Target="mailto:lthompson@cranbury-nj.com" TargetMode="External"/><Relationship Id="rId36" Type="http://schemas.openxmlformats.org/officeDocument/2006/relationships/hyperlink" Target="mailto:JWyrough@hamiltonnj.com" TargetMode="External"/><Relationship Id="rId57" Type="http://schemas.openxmlformats.org/officeDocument/2006/relationships/hyperlink" Target="mailto:boroughclerk@gibbsborotownhall.com" TargetMode="External"/><Relationship Id="rId262" Type="http://schemas.openxmlformats.org/officeDocument/2006/relationships/hyperlink" Target="mailto:wsantiago@saddlebrooknj.gov" TargetMode="External"/><Relationship Id="rId283" Type="http://schemas.openxmlformats.org/officeDocument/2006/relationships/hyperlink" Target="mailto:administrator@emersonnj.org" TargetMode="External"/><Relationship Id="rId318" Type="http://schemas.openxmlformats.org/officeDocument/2006/relationships/hyperlink" Target="mailto:msweetman@freeholdboro.org" TargetMode="External"/><Relationship Id="rId339" Type="http://schemas.openxmlformats.org/officeDocument/2006/relationships/hyperlink" Target="mailto:cconner@clintontwpnj.com" TargetMode="External"/><Relationship Id="rId490" Type="http://schemas.openxmlformats.org/officeDocument/2006/relationships/hyperlink" Target="mailto:hfrketich@rumsonnj.gov" TargetMode="External"/><Relationship Id="rId504" Type="http://schemas.openxmlformats.org/officeDocument/2006/relationships/hyperlink" Target="mailto:rharronsr@wildwoodnj.org" TargetMode="External"/><Relationship Id="rId78" Type="http://schemas.openxmlformats.org/officeDocument/2006/relationships/hyperlink" Target="mailto:depclerk@hopetwp-nj.us" TargetMode="External"/><Relationship Id="rId99" Type="http://schemas.openxmlformats.org/officeDocument/2006/relationships/hyperlink" Target="mailto:dtesta@npmail.org" TargetMode="External"/><Relationship Id="rId101" Type="http://schemas.openxmlformats.org/officeDocument/2006/relationships/hyperlink" Target="mailto:dsmerdon@millstoneboro.org" TargetMode="External"/><Relationship Id="rId122" Type="http://schemas.openxmlformats.org/officeDocument/2006/relationships/hyperlink" Target="mailto:ABENYOLA@TOMSRIVERTOWNSHIP.COM" TargetMode="External"/><Relationship Id="rId143" Type="http://schemas.openxmlformats.org/officeDocument/2006/relationships/hyperlink" Target="mailto:rread@wtmorris.net" TargetMode="External"/><Relationship Id="rId164" Type="http://schemas.openxmlformats.org/officeDocument/2006/relationships/hyperlink" Target="mailto:jegbert@denvillenj.org" TargetMode="External"/><Relationship Id="rId185" Type="http://schemas.openxmlformats.org/officeDocument/2006/relationships/hyperlink" Target="mailto:atempel@southplainfieldnj.com" TargetMode="External"/><Relationship Id="rId350" Type="http://schemas.openxmlformats.org/officeDocument/2006/relationships/hyperlink" Target="mailto:clerk@englishtownnj.com" TargetMode="External"/><Relationship Id="rId371" Type="http://schemas.openxmlformats.org/officeDocument/2006/relationships/hyperlink" Target="mailto:toutlaw@hillsidenj.us" TargetMode="External"/><Relationship Id="rId406" Type="http://schemas.openxmlformats.org/officeDocument/2006/relationships/hyperlink" Target="mailto:mcanfield@netcong.org" TargetMode="External"/><Relationship Id="rId9" Type="http://schemas.openxmlformats.org/officeDocument/2006/relationships/hyperlink" Target="mailto:tdavis@mtnj.org" TargetMode="External"/><Relationship Id="rId210" Type="http://schemas.openxmlformats.org/officeDocument/2006/relationships/hyperlink" Target="mailto:dtyciak@franklintownship.com" TargetMode="External"/><Relationship Id="rId392" Type="http://schemas.openxmlformats.org/officeDocument/2006/relationships/hyperlink" Target="mailto:wadpw@westamwelltwp.org" TargetMode="External"/><Relationship Id="rId427" Type="http://schemas.openxmlformats.org/officeDocument/2006/relationships/hyperlink" Target="mailto:Sprice@manasquan-nj.gov" TargetMode="External"/><Relationship Id="rId448" Type="http://schemas.openxmlformats.org/officeDocument/2006/relationships/hyperlink" Target="mailto:publicworks@edisonnj.org" TargetMode="External"/><Relationship Id="rId469" Type="http://schemas.openxmlformats.org/officeDocument/2006/relationships/hyperlink" Target="mailto:webadmin@jcnj.org" TargetMode="External"/><Relationship Id="rId26" Type="http://schemas.openxmlformats.org/officeDocument/2006/relationships/hyperlink" Target="mailto:kjaekel@newtontownhall.com" TargetMode="External"/><Relationship Id="rId231" Type="http://schemas.openxmlformats.org/officeDocument/2006/relationships/hyperlink" Target="mailto:russg@stone-harbor.nj.us" TargetMode="External"/><Relationship Id="rId252" Type="http://schemas.openxmlformats.org/officeDocument/2006/relationships/hyperlink" Target="mailto:jfenimore@delancotownship.com" TargetMode="External"/><Relationship Id="rId273" Type="http://schemas.openxmlformats.org/officeDocument/2006/relationships/hyperlink" Target="mailto:dpw@newmilfordboro.com" TargetMode="External"/><Relationship Id="rId294" Type="http://schemas.openxmlformats.org/officeDocument/2006/relationships/hyperlink" Target="mailto:kjohnson@mullicatownship.org" TargetMode="External"/><Relationship Id="rId308" Type="http://schemas.openxmlformats.org/officeDocument/2006/relationships/hyperlink" Target="mailto:emcityclerk@verizon.net" TargetMode="External"/><Relationship Id="rId329" Type="http://schemas.openxmlformats.org/officeDocument/2006/relationships/hyperlink" Target="mailto:clerk@alexandrianj.gov" TargetMode="External"/><Relationship Id="rId480" Type="http://schemas.openxmlformats.org/officeDocument/2006/relationships/hyperlink" Target="mailto:skavendek@littlesilver.org" TargetMode="External"/><Relationship Id="rId47" Type="http://schemas.openxmlformats.org/officeDocument/2006/relationships/hyperlink" Target="mailto:tryan@boroughofpalmyra.com" TargetMode="External"/><Relationship Id="rId68" Type="http://schemas.openxmlformats.org/officeDocument/2006/relationships/hyperlink" Target="mailto:clerk@ehtgov.org" TargetMode="External"/><Relationship Id="rId89" Type="http://schemas.openxmlformats.org/officeDocument/2006/relationships/hyperlink" Target="mailto:cmadorma@elizabethnj.org" TargetMode="External"/><Relationship Id="rId112" Type="http://schemas.openxmlformats.org/officeDocument/2006/relationships/hyperlink" Target="mailto:oldmansdpw@comcast.net" TargetMode="External"/><Relationship Id="rId133" Type="http://schemas.openxmlformats.org/officeDocument/2006/relationships/hyperlink" Target="mailto:lacey.publicworks@laceytownship.org" TargetMode="External"/><Relationship Id="rId154" Type="http://schemas.openxmlformats.org/officeDocument/2006/relationships/hyperlink" Target="mailto:mclaudati@gmail.com" TargetMode="External"/><Relationship Id="rId175" Type="http://schemas.openxmlformats.org/officeDocument/2006/relationships/hyperlink" Target="mailto:emaggio@middletownnj.org" TargetMode="External"/><Relationship Id="rId340" Type="http://schemas.openxmlformats.org/officeDocument/2006/relationships/hyperlink" Target="mailto:dpw@coltsneck.org" TargetMode="External"/><Relationship Id="rId361" Type="http://schemas.openxmlformats.org/officeDocument/2006/relationships/hyperlink" Target="mailto:hhernandez@myguttenberg.com" TargetMode="External"/><Relationship Id="rId196" Type="http://schemas.openxmlformats.org/officeDocument/2006/relationships/hyperlink" Target="mailto:mac602@aol.com" TargetMode="External"/><Relationship Id="rId200" Type="http://schemas.openxmlformats.org/officeDocument/2006/relationships/hyperlink" Target="mailto:ddomico@westville-nj.com" TargetMode="External"/><Relationship Id="rId382" Type="http://schemas.openxmlformats.org/officeDocument/2006/relationships/hyperlink" Target="mailto:concierge@longbeachtownship.com" TargetMode="External"/><Relationship Id="rId417" Type="http://schemas.openxmlformats.org/officeDocument/2006/relationships/hyperlink" Target="mailto:recycling@ringwoodnj.net" TargetMode="External"/><Relationship Id="rId438" Type="http://schemas.openxmlformats.org/officeDocument/2006/relationships/hyperlink" Target="mailto:msmith@fpboro.net" TargetMode="External"/><Relationship Id="rId459" Type="http://schemas.openxmlformats.org/officeDocument/2006/relationships/hyperlink" Target="mailto:greenwichdpw@greenwichtownship.org" TargetMode="External"/><Relationship Id="rId16" Type="http://schemas.openxmlformats.org/officeDocument/2006/relationships/hyperlink" Target="mailto:rileyj@carteret.net" TargetMode="External"/><Relationship Id="rId221" Type="http://schemas.openxmlformats.org/officeDocument/2006/relationships/hyperlink" Target="mailto:jerrybellevillepw@gmail.com" TargetMode="External"/><Relationship Id="rId242" Type="http://schemas.openxmlformats.org/officeDocument/2006/relationships/hyperlink" Target="mailto:mjack@riversidetwp.org" TargetMode="External"/><Relationship Id="rId263" Type="http://schemas.openxmlformats.org/officeDocument/2006/relationships/hyperlink" Target="mailto:dpw@rutherfordboronj.com" TargetMode="External"/><Relationship Id="rId284" Type="http://schemas.openxmlformats.org/officeDocument/2006/relationships/hyperlink" Target="mailto:kathy@edgewaternj.org" TargetMode="External"/><Relationship Id="rId319" Type="http://schemas.openxmlformats.org/officeDocument/2006/relationships/hyperlink" Target="mailto:mlynch@gtnj.org" TargetMode="External"/><Relationship Id="rId470" Type="http://schemas.openxmlformats.org/officeDocument/2006/relationships/hyperlink" Target="mailto:kmurphy@kearnynj.org" TargetMode="External"/><Relationship Id="rId491" Type="http://schemas.openxmlformats.org/officeDocument/2006/relationships/hyperlink" Target="mailto:hwozunk@runnemedenj.org" TargetMode="External"/><Relationship Id="rId505" Type="http://schemas.openxmlformats.org/officeDocument/2006/relationships/hyperlink" Target="mailto:lwaterman@veronanj.org" TargetMode="External"/><Relationship Id="rId37" Type="http://schemas.openxmlformats.org/officeDocument/2006/relationships/hyperlink" Target="mailto:public_works@east-windsor.nj.us" TargetMode="External"/><Relationship Id="rId58" Type="http://schemas.openxmlformats.org/officeDocument/2006/relationships/hyperlink" Target="mailto:smusilli@chtownship.com" TargetMode="External"/><Relationship Id="rId79" Type="http://schemas.openxmlformats.org/officeDocument/2006/relationships/hyperlink" Target="mailto:clerk@harmonytwp-nj.gov" TargetMode="External"/><Relationship Id="rId102" Type="http://schemas.openxmlformats.org/officeDocument/2006/relationships/hyperlink" Target="mailto:kcupit@greenbrooktwp.org" TargetMode="External"/><Relationship Id="rId123" Type="http://schemas.openxmlformats.org/officeDocument/2006/relationships/hyperlink" Target="mailto:scfinance@comcast.net" TargetMode="External"/><Relationship Id="rId144" Type="http://schemas.openxmlformats.org/officeDocument/2006/relationships/hyperlink" Target="mailto:mainesd@roxburynj.us" TargetMode="External"/><Relationship Id="rId330" Type="http://schemas.openxmlformats.org/officeDocument/2006/relationships/hyperlink" Target="mailto:yvonne.adams@cityofasburypark.com" TargetMode="External"/><Relationship Id="rId90" Type="http://schemas.openxmlformats.org/officeDocument/2006/relationships/hyperlink" Target="mailto:bschultz@hardyston.com" TargetMode="External"/><Relationship Id="rId165" Type="http://schemas.openxmlformats.org/officeDocument/2006/relationships/hyperlink" Target="mailto:dfox@chestertownship.org" TargetMode="External"/><Relationship Id="rId186" Type="http://schemas.openxmlformats.org/officeDocument/2006/relationships/hyperlink" Target="mailto:bepps@sbtnj.net" TargetMode="External"/><Relationship Id="rId351" Type="http://schemas.openxmlformats.org/officeDocument/2006/relationships/hyperlink" Target="mailto:bberube@fhboro.net" TargetMode="External"/><Relationship Id="rId372" Type="http://schemas.openxmlformats.org/officeDocument/2006/relationships/hyperlink" Target="mailto:dpw@hollandtownship.org" TargetMode="External"/><Relationship Id="rId393" Type="http://schemas.openxmlformats.org/officeDocument/2006/relationships/hyperlink" Target="mailto:administrator@wantagetwp-nj.org" TargetMode="External"/><Relationship Id="rId407" Type="http://schemas.openxmlformats.org/officeDocument/2006/relationships/hyperlink" Target="mailto:twpnbdpw@northbrunswicknj.gov" TargetMode="External"/><Relationship Id="rId428" Type="http://schemas.openxmlformats.org/officeDocument/2006/relationships/hyperlink" Target="mailto:Jstout@Belvidere-nj.org" TargetMode="External"/><Relationship Id="rId449" Type="http://schemas.openxmlformats.org/officeDocument/2006/relationships/hyperlink" Target="mailto:ejenkins@cityofenglewood.org" TargetMode="External"/><Relationship Id="rId211" Type="http://schemas.openxmlformats.org/officeDocument/2006/relationships/hyperlink" Target="mailto:SKeegan@eastgreenwichnj.com" TargetMode="External"/><Relationship Id="rId232" Type="http://schemas.openxmlformats.org/officeDocument/2006/relationships/hyperlink" Target="mailto:DTEEFYJR@SEAISLECITYNJ.US" TargetMode="External"/><Relationship Id="rId253" Type="http://schemas.openxmlformats.org/officeDocument/2006/relationships/hyperlink" Target="mailto:publicworks@cinnaminsonnj.org" TargetMode="External"/><Relationship Id="rId274" Type="http://schemas.openxmlformats.org/officeDocument/2006/relationships/hyperlink" Target="mailto:mlyons@moonachie.us" TargetMode="External"/><Relationship Id="rId295" Type="http://schemas.openxmlformats.org/officeDocument/2006/relationships/hyperlink" Target="mailto:linwoodpw@comcast.net" TargetMode="External"/><Relationship Id="rId309" Type="http://schemas.openxmlformats.org/officeDocument/2006/relationships/hyperlink" Target="mailto:uptdeputyclerk@gmail.com" TargetMode="External"/><Relationship Id="rId460" Type="http://schemas.openxmlformats.org/officeDocument/2006/relationships/hyperlink" Target="mailto:kreyes@haledonboronj.com" TargetMode="External"/><Relationship Id="rId481" Type="http://schemas.openxmlformats.org/officeDocument/2006/relationships/hyperlink" Target="mailto:dnims@moorestown.nj.us" TargetMode="External"/><Relationship Id="rId27" Type="http://schemas.openxmlformats.org/officeDocument/2006/relationships/hyperlink" Target="mailto:PMason@Hopatcong.Org" TargetMode="External"/><Relationship Id="rId48" Type="http://schemas.openxmlformats.org/officeDocument/2006/relationships/hyperlink" Target="mailto:clerk@mansfieldtwp-nj.com" TargetMode="External"/><Relationship Id="rId69" Type="http://schemas.openxmlformats.org/officeDocument/2006/relationships/hyperlink" Target="mailto:jodik@eggharborcity.org" TargetMode="External"/><Relationship Id="rId113" Type="http://schemas.openxmlformats.org/officeDocument/2006/relationships/hyperlink" Target="mailto:mannington.deputy@comcast.net" TargetMode="External"/><Relationship Id="rId134" Type="http://schemas.openxmlformats.org/officeDocument/2006/relationships/hyperlink" Target="mailto:bmontag@harveycedars.org" TargetMode="External"/><Relationship Id="rId320" Type="http://schemas.openxmlformats.org/officeDocument/2006/relationships/hyperlink" Target="mailto:chris.sikorski@co.middlesex.nj.us" TargetMode="External"/><Relationship Id="rId80" Type="http://schemas.openxmlformats.org/officeDocument/2006/relationships/hyperlink" Target="mailto:hardwicktwpclerk@yahoo.com" TargetMode="External"/><Relationship Id="rId155" Type="http://schemas.openxmlformats.org/officeDocument/2006/relationships/hyperlink" Target="mailto:jhercek@montvillenj.org" TargetMode="External"/><Relationship Id="rId176" Type="http://schemas.openxmlformats.org/officeDocument/2006/relationships/hyperlink" Target="mailto:DPURCELL@KEYPORTONLINE.COM" TargetMode="External"/><Relationship Id="rId197" Type="http://schemas.openxmlformats.org/officeDocument/2006/relationships/hyperlink" Target="mailto:dcalamoneri@hobokennj.gov" TargetMode="External"/><Relationship Id="rId341" Type="http://schemas.openxmlformats.org/officeDocument/2006/relationships/hyperlink" Target="mailto:jnoseworthy@cresskillboro.org" TargetMode="External"/><Relationship Id="rId362" Type="http://schemas.openxmlformats.org/officeDocument/2006/relationships/hyperlink" Target="mailto:lschieli@hackensackdpw.org" TargetMode="External"/><Relationship Id="rId383" Type="http://schemas.openxmlformats.org/officeDocument/2006/relationships/hyperlink" Target="mailto:dpw@allentownboronj.com" TargetMode="External"/><Relationship Id="rId418" Type="http://schemas.openxmlformats.org/officeDocument/2006/relationships/hyperlink" Target="mailto:clerk@rooseveltnj.us" TargetMode="External"/><Relationship Id="rId439" Type="http://schemas.openxmlformats.org/officeDocument/2006/relationships/hyperlink" Target="mailto:bgrippe@oldbridge.com" TargetMode="External"/><Relationship Id="rId201" Type="http://schemas.openxmlformats.org/officeDocument/2006/relationships/hyperlink" Target="mailto:jsukeforth@southharrison-nj.org" TargetMode="External"/><Relationship Id="rId222" Type="http://schemas.openxmlformats.org/officeDocument/2006/relationships/hyperlink" Target="mailto:shilohclerk@verizon.net" TargetMode="External"/><Relationship Id="rId243" Type="http://schemas.openxmlformats.org/officeDocument/2006/relationships/hyperlink" Target="mailto:ksmick@pemberton.comcastbiz.net" TargetMode="External"/><Relationship Id="rId264" Type="http://schemas.openxmlformats.org/officeDocument/2006/relationships/hyperlink" Target="mailto:clerk@rockleigh.org" TargetMode="External"/><Relationship Id="rId285" Type="http://schemas.openxmlformats.org/officeDocument/2006/relationships/hyperlink" Target="mailto:dpw@eastrutherfordnj.net" TargetMode="External"/><Relationship Id="rId450" Type="http://schemas.openxmlformats.org/officeDocument/2006/relationships/hyperlink" Target="mailto:dpw@fairfieldnj.org" TargetMode="External"/><Relationship Id="rId471" Type="http://schemas.openxmlformats.org/officeDocument/2006/relationships/hyperlink" Target="mailto:mewing@kingwoodtownship.com" TargetMode="External"/><Relationship Id="rId506" Type="http://schemas.openxmlformats.org/officeDocument/2006/relationships/hyperlink" Target="mailto:DBRAHNJR@SPRINGLAKEBORO.ORG" TargetMode="External"/><Relationship Id="rId17" Type="http://schemas.openxmlformats.org/officeDocument/2006/relationships/hyperlink" Target="mailto:lopatcongdpw@gmail.com" TargetMode="External"/><Relationship Id="rId38" Type="http://schemas.openxmlformats.org/officeDocument/2006/relationships/hyperlink" Target="mailto:boroughofeastnewark@verizon.net" TargetMode="External"/><Relationship Id="rId59" Type="http://schemas.openxmlformats.org/officeDocument/2006/relationships/hyperlink" Target="mailto:dpwsupt@berlinnj.org" TargetMode="External"/><Relationship Id="rId103" Type="http://schemas.openxmlformats.org/officeDocument/2006/relationships/hyperlink" Target="mailto:Carl.Hauck@twp.franklin.nj.us" TargetMode="External"/><Relationship Id="rId124" Type="http://schemas.openxmlformats.org/officeDocument/2006/relationships/hyperlink" Target="mailto:osccrd@aol.com" TargetMode="External"/><Relationship Id="rId310" Type="http://schemas.openxmlformats.org/officeDocument/2006/relationships/hyperlink" Target="mailto:dcaulfield@pilesgrovenj.org" TargetMode="External"/><Relationship Id="rId492" Type="http://schemas.openxmlformats.org/officeDocument/2006/relationships/hyperlink" Target="mailto:jmarrella@southhackensacknj.org" TargetMode="External"/><Relationship Id="rId70" Type="http://schemas.openxmlformats.org/officeDocument/2006/relationships/hyperlink" Target="mailto:jdoring@brigantinebeachnj.com" TargetMode="External"/><Relationship Id="rId91" Type="http://schemas.openxmlformats.org/officeDocument/2006/relationships/hyperlink" Target="mailto:recycling@spartanj.org" TargetMode="External"/><Relationship Id="rId145" Type="http://schemas.openxmlformats.org/officeDocument/2006/relationships/hyperlink" Target="mailto:dpwdirector@rockawayborough.org" TargetMode="External"/><Relationship Id="rId166" Type="http://schemas.openxmlformats.org/officeDocument/2006/relationships/hyperlink" Target="mailto:publicworks@chathamborough.org" TargetMode="External"/><Relationship Id="rId187" Type="http://schemas.openxmlformats.org/officeDocument/2006/relationships/hyperlink" Target="mailto:recycling@sayreville.com" TargetMode="External"/><Relationship Id="rId331" Type="http://schemas.openxmlformats.org/officeDocument/2006/relationships/hyperlink" Target="mailto:bbattista@abseconnj.org" TargetMode="External"/><Relationship Id="rId352" Type="http://schemas.openxmlformats.org/officeDocument/2006/relationships/hyperlink" Target="mailto:clerk@historicflemington.com" TargetMode="External"/><Relationship Id="rId373" Type="http://schemas.openxmlformats.org/officeDocument/2006/relationships/hyperlink" Target="mailto:ro.freiling@clementon-nj.com" TargetMode="External"/><Relationship Id="rId394" Type="http://schemas.openxmlformats.org/officeDocument/2006/relationships/hyperlink" Target="mailto:sflaim@vinelandcity.org" TargetMode="External"/><Relationship Id="rId408" Type="http://schemas.openxmlformats.org/officeDocument/2006/relationships/hyperlink" Target="mailto:dnordberg@northwildwood.com" TargetMode="External"/><Relationship Id="rId429" Type="http://schemas.openxmlformats.org/officeDocument/2006/relationships/hyperlink" Target="mailto:RCHRISTY@READINGTONTWP-NJ.ORG" TargetMode="External"/><Relationship Id="rId1" Type="http://schemas.openxmlformats.org/officeDocument/2006/relationships/hyperlink" Target="mailto:npeak@oceantwp.org" TargetMode="External"/><Relationship Id="rId212" Type="http://schemas.openxmlformats.org/officeDocument/2006/relationships/hyperlink" Target="mailto:nsalese@westorange.org" TargetMode="External"/><Relationship Id="rId233" Type="http://schemas.openxmlformats.org/officeDocument/2006/relationships/hyperlink" Target="mailto:mrossbach@ocnj.us" TargetMode="External"/><Relationship Id="rId254" Type="http://schemas.openxmlformats.org/officeDocument/2006/relationships/hyperlink" Target="mailto:d.buhrer@bordentowntownship.com" TargetMode="External"/><Relationship Id="rId440" Type="http://schemas.openxmlformats.org/officeDocument/2006/relationships/hyperlink" Target="mailto:LandUse@bethlehemnj.org" TargetMode="External"/><Relationship Id="rId28" Type="http://schemas.openxmlformats.org/officeDocument/2006/relationships/hyperlink" Target="mailto:bschultz@hardyston.com" TargetMode="External"/><Relationship Id="rId49" Type="http://schemas.openxmlformats.org/officeDocument/2006/relationships/hyperlink" Target="mailto:wgibson425@yahoo.com" TargetMode="External"/><Relationship Id="rId114" Type="http://schemas.openxmlformats.org/officeDocument/2006/relationships/hyperlink" Target="mailto:cnmole@aol.com" TargetMode="External"/><Relationship Id="rId275" Type="http://schemas.openxmlformats.org/officeDocument/2006/relationships/hyperlink" Target="mailto:mpdpwforeman@gmail.com" TargetMode="External"/><Relationship Id="rId296" Type="http://schemas.openxmlformats.org/officeDocument/2006/relationships/hyperlink" Target="mailto:publicworks@HAMILTONATLNJ.GOV" TargetMode="External"/><Relationship Id="rId300" Type="http://schemas.openxmlformats.org/officeDocument/2006/relationships/hyperlink" Target="mailto:recyclingvg@aol.com" TargetMode="External"/><Relationship Id="rId461" Type="http://schemas.openxmlformats.org/officeDocument/2006/relationships/hyperlink" Target="mailto:lgriffin@farmingdaleborough.org" TargetMode="External"/><Relationship Id="rId482" Type="http://schemas.openxmlformats.org/officeDocument/2006/relationships/hyperlink" Target="mailto:dmilmoe@neptunetownship.org" TargetMode="External"/><Relationship Id="rId60" Type="http://schemas.openxmlformats.org/officeDocument/2006/relationships/hyperlink" Target="mailto:jlciano@comcast.net" TargetMode="External"/><Relationship Id="rId81" Type="http://schemas.openxmlformats.org/officeDocument/2006/relationships/hyperlink" Target="mailto:dpw@hackettstown.net" TargetMode="External"/><Relationship Id="rId135" Type="http://schemas.openxmlformats.org/officeDocument/2006/relationships/hyperlink" Target="mailto:dreynolds@eagleswoodtwpnj.us" TargetMode="External"/><Relationship Id="rId156" Type="http://schemas.openxmlformats.org/officeDocument/2006/relationships/hyperlink" Target="mailto:dpw@rosenet.org" TargetMode="External"/><Relationship Id="rId177" Type="http://schemas.openxmlformats.org/officeDocument/2006/relationships/hyperlink" Target="mailto:dpwoffice@twp.howell.nj.us" TargetMode="External"/><Relationship Id="rId198" Type="http://schemas.openxmlformats.org/officeDocument/2006/relationships/hyperlink" Target="mailto:mfruits@woolwichtwp.org" TargetMode="External"/><Relationship Id="rId321" Type="http://schemas.openxmlformats.org/officeDocument/2006/relationships/hyperlink" Target="mailto:lleming@townshipofwall.com" TargetMode="External"/><Relationship Id="rId342" Type="http://schemas.openxmlformats.org/officeDocument/2006/relationships/hyperlink" Target="mailto:dtpwjt@yahoo.com" TargetMode="External"/><Relationship Id="rId363" Type="http://schemas.openxmlformats.org/officeDocument/2006/relationships/hyperlink" Target="mailto:gley@haddonfield-nj.gov" TargetMode="External"/><Relationship Id="rId384" Type="http://schemas.openxmlformats.org/officeDocument/2006/relationships/hyperlink" Target="mailto:dpw@njwoodridge.org" TargetMode="External"/><Relationship Id="rId419" Type="http://schemas.openxmlformats.org/officeDocument/2006/relationships/hyperlink" Target="mailto:dbahrle@seabrightnj.org" TargetMode="External"/><Relationship Id="rId202" Type="http://schemas.openxmlformats.org/officeDocument/2006/relationships/hyperlink" Target="mailto:hwalker39@comcast.net" TargetMode="External"/><Relationship Id="rId223" Type="http://schemas.openxmlformats.org/officeDocument/2006/relationships/hyperlink" Target="mailto:rdippolito@vinelandcity.org" TargetMode="External"/><Relationship Id="rId244" Type="http://schemas.openxmlformats.org/officeDocument/2006/relationships/hyperlink" Target="mailto:dmcbreen@pemberton-twp.com" TargetMode="External"/><Relationship Id="rId430" Type="http://schemas.openxmlformats.org/officeDocument/2006/relationships/hyperlink" Target="mailto:jmoehlman@millburntwp.org" TargetMode="External"/><Relationship Id="rId18" Type="http://schemas.openxmlformats.org/officeDocument/2006/relationships/hyperlink" Target="mailto:recycling@frelinghuysen-nj.us" TargetMode="External"/><Relationship Id="rId39" Type="http://schemas.openxmlformats.org/officeDocument/2006/relationships/hyperlink" Target="mailto:publicworks@baynj.org" TargetMode="External"/><Relationship Id="rId265" Type="http://schemas.openxmlformats.org/officeDocument/2006/relationships/hyperlink" Target="mailto:dpw@rivervalenj.org" TargetMode="External"/><Relationship Id="rId286" Type="http://schemas.openxmlformats.org/officeDocument/2006/relationships/hyperlink" Target="mailto:dpw@closterboro.com" TargetMode="External"/><Relationship Id="rId451" Type="http://schemas.openxmlformats.org/officeDocument/2006/relationships/hyperlink" Target="mailto:jtburks@fairfieldtownshipnj.org" TargetMode="External"/><Relationship Id="rId472" Type="http://schemas.openxmlformats.org/officeDocument/2006/relationships/hyperlink" Target="mailto:BPaladino@Lodi-NJ.org&#160;" TargetMode="External"/><Relationship Id="rId493" Type="http://schemas.openxmlformats.org/officeDocument/2006/relationships/hyperlink" Target="mailto:mcandarella@southorange.org" TargetMode="External"/><Relationship Id="rId507" Type="http://schemas.openxmlformats.org/officeDocument/2006/relationships/hyperlink" Target="mailto:shamlin@ridgewoodnj.net" TargetMode="External"/><Relationship Id="rId50" Type="http://schemas.openxmlformats.org/officeDocument/2006/relationships/hyperlink" Target="mailto:joefarley24@msn.com" TargetMode="External"/><Relationship Id="rId104" Type="http://schemas.openxmlformats.org/officeDocument/2006/relationships/hyperlink" Target="mailto:dhicks@farhillsnj.org" TargetMode="External"/><Relationship Id="rId125" Type="http://schemas.openxmlformats.org/officeDocument/2006/relationships/hyperlink" Target="mailto:sbrecycling@comcast.net" TargetMode="External"/><Relationship Id="rId146" Type="http://schemas.openxmlformats.org/officeDocument/2006/relationships/hyperlink" Target="mailto:dpwdirector@rockawayborough.org" TargetMode="External"/><Relationship Id="rId167" Type="http://schemas.openxmlformats.org/officeDocument/2006/relationships/hyperlink" Target="mailto:admin@butlerborough.com" TargetMode="External"/><Relationship Id="rId188" Type="http://schemas.openxmlformats.org/officeDocument/2006/relationships/hyperlink" Target="mailto:nblitz@plainsboronj.com" TargetMode="External"/><Relationship Id="rId311" Type="http://schemas.openxmlformats.org/officeDocument/2006/relationships/hyperlink" Target="mailto:genergilbert@comcast.net" TargetMode="External"/><Relationship Id="rId332" Type="http://schemas.openxmlformats.org/officeDocument/2006/relationships/hyperlink" Target="mailto:publicWorks@ci.camden.nj.us" TargetMode="External"/><Relationship Id="rId353" Type="http://schemas.openxmlformats.org/officeDocument/2006/relationships/hyperlink" Target="mailto:cmidgette@thecityofbeverly.com" TargetMode="External"/><Relationship Id="rId374" Type="http://schemas.openxmlformats.org/officeDocument/2006/relationships/hyperlink" Target="mailto:rviola@claytonnj.com" TargetMode="External"/><Relationship Id="rId395" Type="http://schemas.openxmlformats.org/officeDocument/2006/relationships/hyperlink" Target="mailto:hwozunk@magnolia-nj.org" TargetMode="External"/><Relationship Id="rId409" Type="http://schemas.openxmlformats.org/officeDocument/2006/relationships/hyperlink" Target="mailto:mciocco@barringtonboro.com" TargetMode="External"/><Relationship Id="rId71" Type="http://schemas.openxmlformats.org/officeDocument/2006/relationships/hyperlink" Target="mailto:court@whitetwp-nj.com" TargetMode="External"/><Relationship Id="rId92" Type="http://schemas.openxmlformats.org/officeDocument/2006/relationships/hyperlink" Target="mailto:construction@greentwp.com" TargetMode="External"/><Relationship Id="rId213" Type="http://schemas.openxmlformats.org/officeDocument/2006/relationships/hyperlink" Target="mailto:health@westcaldwell.com" TargetMode="External"/><Relationship Id="rId234" Type="http://schemas.openxmlformats.org/officeDocument/2006/relationships/hyperlink" Target="mailto:rflynn@middletownship.com" TargetMode="External"/><Relationship Id="rId420" Type="http://schemas.openxmlformats.org/officeDocument/2006/relationships/hyperlink" Target="mailto:recycling@shrewsburyboro.com;rneis@shrewsburyboro.com" TargetMode="External"/><Relationship Id="rId2" Type="http://schemas.openxmlformats.org/officeDocument/2006/relationships/hyperlink" Target="mailto:uptownphillydog@yahoo.com" TargetMode="External"/><Relationship Id="rId29" Type="http://schemas.openxmlformats.org/officeDocument/2006/relationships/hyperlink" Target="mailto:clerk@fredonnj.gov" TargetMode="External"/><Relationship Id="rId255" Type="http://schemas.openxmlformats.org/officeDocument/2006/relationships/hyperlink" Target="mailto:clerk@bassriver-nj.org" TargetMode="External"/><Relationship Id="rId276" Type="http://schemas.openxmlformats.org/officeDocument/2006/relationships/hyperlink" Target="mailto:khallissey@mahwahtwp.org" TargetMode="External"/><Relationship Id="rId297" Type="http://schemas.openxmlformats.org/officeDocument/2006/relationships/hyperlink" Target="mailto:corbincity@gmail.com" TargetMode="External"/><Relationship Id="rId441" Type="http://schemas.openxmlformats.org/officeDocument/2006/relationships/hyperlink" Target="mailto:mostrom@brooklawn-nj.com" TargetMode="External"/><Relationship Id="rId462" Type="http://schemas.openxmlformats.org/officeDocument/2006/relationships/hyperlink" Target="mailto:hamptonboroclerk@hamptonboro.org" TargetMode="External"/><Relationship Id="rId483" Type="http://schemas.openxmlformats.org/officeDocument/2006/relationships/hyperlink" Target="mailto:clerk@northhanovertwp.com" TargetMode="External"/><Relationship Id="rId40" Type="http://schemas.openxmlformats.org/officeDocument/2006/relationships/hyperlink" Target="mailto:ksweeney@boroughofwenonah.com" TargetMode="External"/><Relationship Id="rId115" Type="http://schemas.openxmlformats.org/officeDocument/2006/relationships/hyperlink" Target="mailto:genegilbert@comcast.net" TargetMode="External"/><Relationship Id="rId136" Type="http://schemas.openxmlformats.org/officeDocument/2006/relationships/hyperlink" Target="mailto:ptotaro@twp.brick.nj.us" TargetMode="External"/><Relationship Id="rId157" Type="http://schemas.openxmlformats.org/officeDocument/2006/relationships/hyperlink" Target="mailto:roads@longhillnj.us" TargetMode="External"/><Relationship Id="rId178" Type="http://schemas.openxmlformats.org/officeDocument/2006/relationships/hyperlink" Target="mailto:kketcham@twp.freehold.nj.us" TargetMode="External"/><Relationship Id="rId301" Type="http://schemas.openxmlformats.org/officeDocument/2006/relationships/hyperlink" Target="mailto:clerk@minehill.com" TargetMode="External"/><Relationship Id="rId322" Type="http://schemas.openxmlformats.org/officeDocument/2006/relationships/hyperlink" Target="mailto:jdamato@watchungnj.gov" TargetMode="External"/><Relationship Id="rId343" Type="http://schemas.openxmlformats.org/officeDocument/2006/relationships/hyperlink" Target="mailto:drussell.demarestnj@gmail.com" TargetMode="External"/><Relationship Id="rId364" Type="http://schemas.openxmlformats.org/officeDocument/2006/relationships/hyperlink" Target="mailto:Clerk@hamburgnj.org" TargetMode="External"/><Relationship Id="rId61" Type="http://schemas.openxmlformats.org/officeDocument/2006/relationships/hyperlink" Target="mailto:apclerk@audubonparknj.org" TargetMode="External"/><Relationship Id="rId82" Type="http://schemas.openxmlformats.org/officeDocument/2006/relationships/hyperlink" Target="mailto:clerk@franklintwpwarren.org" TargetMode="External"/><Relationship Id="rId199" Type="http://schemas.openxmlformats.org/officeDocument/2006/relationships/hyperlink" Target="mailto:rleidy@Woodbury.nj.us" TargetMode="External"/><Relationship Id="rId203" Type="http://schemas.openxmlformats.org/officeDocument/2006/relationships/hyperlink" Target="mailto:tvancamp@newfieldboro.org" TargetMode="External"/><Relationship Id="rId385" Type="http://schemas.openxmlformats.org/officeDocument/2006/relationships/hyperlink" Target="mailto:mtrown@woodlandtownship.org" TargetMode="External"/><Relationship Id="rId19" Type="http://schemas.openxmlformats.org/officeDocument/2006/relationships/hyperlink" Target="mailto:dcorrigan@rosellepark.net" TargetMode="External"/><Relationship Id="rId224" Type="http://schemas.openxmlformats.org/officeDocument/2006/relationships/hyperlink" Target="mailto:publicworks@hopewelltwp-nj.com" TargetMode="External"/><Relationship Id="rId245" Type="http://schemas.openxmlformats.org/officeDocument/2006/relationships/hyperlink" Target="mailto:clerk@newhanovertwp.com" TargetMode="External"/><Relationship Id="rId266" Type="http://schemas.openxmlformats.org/officeDocument/2006/relationships/hyperlink" Target="mailto:adodd@riveredgenj.org" TargetMode="External"/><Relationship Id="rId287" Type="http://schemas.openxmlformats.org/officeDocument/2006/relationships/hyperlink" Target="mailto:admin@bogotaonline.org" TargetMode="External"/><Relationship Id="rId410" Type="http://schemas.openxmlformats.org/officeDocument/2006/relationships/hyperlink" Target="mailto:ogdensburgnj@gmail.com" TargetMode="External"/><Relationship Id="rId431" Type="http://schemas.openxmlformats.org/officeDocument/2006/relationships/hyperlink" Target="mailto:bthomas@califonboro.net" TargetMode="External"/><Relationship Id="rId452" Type="http://schemas.openxmlformats.org/officeDocument/2006/relationships/hyperlink" Target="mailto:Info@FairviewBorough.com" TargetMode="External"/><Relationship Id="rId473" Type="http://schemas.openxmlformats.org/officeDocument/2006/relationships/hyperlink" Target="mailto:sdziuba@longbranch.org" TargetMode="External"/><Relationship Id="rId494" Type="http://schemas.openxmlformats.org/officeDocument/2006/relationships/hyperlink" Target="mailto:DBRAHNJR@SPRINGLAKEBORO.ORG" TargetMode="External"/><Relationship Id="rId508" Type="http://schemas.openxmlformats.org/officeDocument/2006/relationships/printerSettings" Target="../printerSettings/printerSettings3.bin"/><Relationship Id="rId30" Type="http://schemas.openxmlformats.org/officeDocument/2006/relationships/hyperlink" Target="mailto:dfett@byramtwp.org" TargetMode="External"/><Relationship Id="rId105" Type="http://schemas.openxmlformats.org/officeDocument/2006/relationships/hyperlink" Target="mailto:VDAY@BRIDGEWATERNJ.GOV" TargetMode="External"/><Relationship Id="rId126" Type="http://schemas.openxmlformats.org/officeDocument/2006/relationships/hyperlink" Target="mailto:ewoj@seasideparknj.org" TargetMode="External"/><Relationship Id="rId147" Type="http://schemas.openxmlformats.org/officeDocument/2006/relationships/hyperlink" Target="mailto:sschotanus@riverdalenj.gov" TargetMode="External"/><Relationship Id="rId168" Type="http://schemas.openxmlformats.org/officeDocument/2006/relationships/hyperlink" Target="mailto:dvandergoot@boontontownship.com" TargetMode="External"/><Relationship Id="rId312" Type="http://schemas.openxmlformats.org/officeDocument/2006/relationships/hyperlink" Target="mailto:bprince@haddontwp.com" TargetMode="External"/><Relationship Id="rId333" Type="http://schemas.openxmlformats.org/officeDocument/2006/relationships/hyperlink" Target="mailto:dpw@carlstadtnj.us" TargetMode="External"/><Relationship Id="rId354" Type="http://schemas.openxmlformats.org/officeDocument/2006/relationships/hyperlink" Target="mailto:Lpalagano@bloomfieldtwpnj.com" TargetMode="External"/><Relationship Id="rId51" Type="http://schemas.openxmlformats.org/officeDocument/2006/relationships/hyperlink" Target="mailto:gruggieri@somerdale-nj.com" TargetMode="External"/><Relationship Id="rId72" Type="http://schemas.openxmlformats.org/officeDocument/2006/relationships/hyperlink" Target="mailto:admin@washington-twp-warren.org" TargetMode="External"/><Relationship Id="rId93" Type="http://schemas.openxmlformats.org/officeDocument/2006/relationships/hyperlink" Target="mailto:zgaspari@andovertwp.org" TargetMode="External"/><Relationship Id="rId189" Type="http://schemas.openxmlformats.org/officeDocument/2006/relationships/hyperlink" Target="mailto:ftroy@hpboro.com" TargetMode="External"/><Relationship Id="rId375" Type="http://schemas.openxmlformats.org/officeDocument/2006/relationships/hyperlink" Target="mailto:ltrd@ptd.net" TargetMode="External"/><Relationship Id="rId396" Type="http://schemas.openxmlformats.org/officeDocument/2006/relationships/hyperlink" Target="mailto:dcarothers@mapleshade.com" TargetMode="External"/><Relationship Id="rId3" Type="http://schemas.openxmlformats.org/officeDocument/2006/relationships/hyperlink" Target="mailto:dnollett@avalonboro.org" TargetMode="External"/><Relationship Id="rId214" Type="http://schemas.openxmlformats.org/officeDocument/2006/relationships/hyperlink" Target="mailto:gschall@roselandnj.org" TargetMode="External"/><Relationship Id="rId235" Type="http://schemas.openxmlformats.org/officeDocument/2006/relationships/hyperlink" Target="mailto:Lthomas@townshipoflower.org" TargetMode="External"/><Relationship Id="rId256" Type="http://schemas.openxmlformats.org/officeDocument/2006/relationships/hyperlink" Target="mailto:clerk@wclnj.com" TargetMode="External"/><Relationship Id="rId277" Type="http://schemas.openxmlformats.org/officeDocument/2006/relationships/hyperlink" Target="mailto:wrhdpw1@aol.com" TargetMode="External"/><Relationship Id="rId298" Type="http://schemas.openxmlformats.org/officeDocument/2006/relationships/hyperlink" Target="mailto:bvtpwrks@msn.com" TargetMode="External"/><Relationship Id="rId400" Type="http://schemas.openxmlformats.org/officeDocument/2006/relationships/hyperlink" Target="mailto:jchirichello@monmouthbeach.org" TargetMode="External"/><Relationship Id="rId421" Type="http://schemas.openxmlformats.org/officeDocument/2006/relationships/hyperlink" Target="mailto:senapee@southamboynj.gov" TargetMode="External"/><Relationship Id="rId442" Type="http://schemas.openxmlformats.org/officeDocument/2006/relationships/hyperlink" Target="mailto:cosborne@twp.burlington.nj.us" TargetMode="External"/><Relationship Id="rId463" Type="http://schemas.openxmlformats.org/officeDocument/2006/relationships/hyperlink" Target="mailto:hawthorne@rts.com" TargetMode="External"/><Relationship Id="rId484" Type="http://schemas.openxmlformats.org/officeDocument/2006/relationships/hyperlink" Target="mailto:publicworks@oceanportboro.com" TargetMode="External"/><Relationship Id="rId116" Type="http://schemas.openxmlformats.org/officeDocument/2006/relationships/hyperlink" Target="mailto:clerk@allowaytownship.com" TargetMode="External"/><Relationship Id="rId137" Type="http://schemas.openxmlformats.org/officeDocument/2006/relationships/hyperlink" Target="mailto:steve.seiler@twp.berkeley.nj.us" TargetMode="External"/><Relationship Id="rId158" Type="http://schemas.openxmlformats.org/officeDocument/2006/relationships/hyperlink" Target="mailto:johnwhitehead39@yahoo.com" TargetMode="External"/><Relationship Id="rId302" Type="http://schemas.openxmlformats.org/officeDocument/2006/relationships/hyperlink" Target="mailto:walpackclerk@live.com" TargetMode="External"/><Relationship Id="rId323" Type="http://schemas.openxmlformats.org/officeDocument/2006/relationships/hyperlink" Target="mailto:mmicklasavage@waterfordtwp.org" TargetMode="External"/><Relationship Id="rId344" Type="http://schemas.openxmlformats.org/officeDocument/2006/relationships/hyperlink" Target="mailto:rritterson@deptford-nj.org" TargetMode="External"/><Relationship Id="rId20" Type="http://schemas.openxmlformats.org/officeDocument/2006/relationships/hyperlink" Target="mailto:fcorbitt@aol.com" TargetMode="External"/><Relationship Id="rId41" Type="http://schemas.openxmlformats.org/officeDocument/2006/relationships/hyperlink" Target="mailto:ncdpw@optonline.net" TargetMode="External"/><Relationship Id="rId62" Type="http://schemas.openxmlformats.org/officeDocument/2006/relationships/hyperlink" Target="mailto:d.taraschi@boroughofaudubon.com" TargetMode="External"/><Relationship Id="rId83" Type="http://schemas.openxmlformats.org/officeDocument/2006/relationships/hyperlink" Target="mailto:alphaclerk@hotmail.com" TargetMode="External"/><Relationship Id="rId179" Type="http://schemas.openxmlformats.org/officeDocument/2006/relationships/hyperlink" Target="mailto:Administrator@dealborough.com" TargetMode="External"/><Relationship Id="rId365" Type="http://schemas.openxmlformats.org/officeDocument/2006/relationships/hyperlink" Target="mailto:clerk@harringtonparknj.gov" TargetMode="External"/><Relationship Id="rId386" Type="http://schemas.openxmlformats.org/officeDocument/2006/relationships/hyperlink" Target="mailto:SAMANTHA.GERITY@TWP.WOODBRIDGE.NJ.US" TargetMode="External"/><Relationship Id="rId190" Type="http://schemas.openxmlformats.org/officeDocument/2006/relationships/hyperlink" Target="mailto:recycling@eastbrunswick.org" TargetMode="External"/><Relationship Id="rId204" Type="http://schemas.openxmlformats.org/officeDocument/2006/relationships/hyperlink" Target="mailto:jgunn@nationalparknj.com" TargetMode="External"/><Relationship Id="rId225" Type="http://schemas.openxmlformats.org/officeDocument/2006/relationships/hyperlink" Target="mailto:cassidyj@cityofbridgeton.com" TargetMode="External"/><Relationship Id="rId246" Type="http://schemas.openxmlformats.org/officeDocument/2006/relationships/hyperlink" Target="mailto:mdrinkard@mountlaurel.com" TargetMode="External"/><Relationship Id="rId267" Type="http://schemas.openxmlformats.org/officeDocument/2006/relationships/hyperlink" Target="mailto:dpw@ridgefieldboro.com" TargetMode="External"/><Relationship Id="rId288" Type="http://schemas.openxmlformats.org/officeDocument/2006/relationships/hyperlink" Target="mailto:dpw@bergenfield.com" TargetMode="External"/><Relationship Id="rId411" Type="http://schemas.openxmlformats.org/officeDocument/2006/relationships/hyperlink" Target="mailto:sjnoll@peapackgladstone.org" TargetMode="External"/><Relationship Id="rId432" Type="http://schemas.openxmlformats.org/officeDocument/2006/relationships/hyperlink" Target="mailto:rbreuer@linden-nj.org" TargetMode="External"/><Relationship Id="rId453" Type="http://schemas.openxmlformats.org/officeDocument/2006/relationships/hyperlink" Target="mailto:cdicksen@fanwoodnj.org" TargetMode="External"/><Relationship Id="rId474" Type="http://schemas.openxmlformats.org/officeDocument/2006/relationships/hyperlink" Target="mailto:pwadmin@longport-nj.us" TargetMode="External"/><Relationship Id="rId106" Type="http://schemas.openxmlformats.org/officeDocument/2006/relationships/hyperlink" Target="mailto:doreen.danner@branchburg.nj.us" TargetMode="External"/><Relationship Id="rId127" Type="http://schemas.openxmlformats.org/officeDocument/2006/relationships/hyperlink" Target="mailto:pubwork@optonline.net" TargetMode="External"/><Relationship Id="rId313" Type="http://schemas.openxmlformats.org/officeDocument/2006/relationships/hyperlink" Target="mailto:phuxta@phillipsburgnj.org" TargetMode="External"/><Relationship Id="rId495" Type="http://schemas.openxmlformats.org/officeDocument/2006/relationships/hyperlink" Target="mailto:robert.boettcher@springfield-nj.us" TargetMode="External"/><Relationship Id="rId10" Type="http://schemas.openxmlformats.org/officeDocument/2006/relationships/hyperlink" Target="mailto:rphelan@clintonnj.gov" TargetMode="External"/><Relationship Id="rId31" Type="http://schemas.openxmlformats.org/officeDocument/2006/relationships/hyperlink" Target="mailto:lbrigati@wpnj.us" TargetMode="External"/><Relationship Id="rId52" Type="http://schemas.openxmlformats.org/officeDocument/2006/relationships/hyperlink" Target="mailto:aferiozzi@twp.pennsauken.nj.us" TargetMode="External"/><Relationship Id="rId73" Type="http://schemas.openxmlformats.org/officeDocument/2006/relationships/hyperlink" Target="mailto:dpw@pohatcongtwp.org" TargetMode="External"/><Relationship Id="rId94" Type="http://schemas.openxmlformats.org/officeDocument/2006/relationships/hyperlink" Target="mailto:andover@tellurian.net" TargetMode="External"/><Relationship Id="rId148" Type="http://schemas.openxmlformats.org/officeDocument/2006/relationships/hyperlink" Target="mailto:kheath@randolphnj.org" TargetMode="External"/><Relationship Id="rId169" Type="http://schemas.openxmlformats.org/officeDocument/2006/relationships/hyperlink" Target="mailto:jsantucci@boonton.org" TargetMode="External"/><Relationship Id="rId334" Type="http://schemas.openxmlformats.org/officeDocument/2006/relationships/hyperlink" Target="mailto:ctragno@chathamtownship.org" TargetMode="External"/><Relationship Id="rId355" Type="http://schemas.openxmlformats.org/officeDocument/2006/relationships/hyperlink" Target="mailto:dmikaitis@bradleybeachnj.gov" TargetMode="External"/><Relationship Id="rId376" Type="http://schemas.openxmlformats.org/officeDocument/2006/relationships/hyperlink" Target="mailto:bmaas@boro.lake-como.nj.us" TargetMode="External"/><Relationship Id="rId397" Type="http://schemas.openxmlformats.org/officeDocument/2006/relationships/hyperlink" Target="mailto:jscherf@medfordtownship.com" TargetMode="External"/><Relationship Id="rId4" Type="http://schemas.openxmlformats.org/officeDocument/2006/relationships/hyperlink" Target="mailto:jellis@haddonhts.com" TargetMode="External"/><Relationship Id="rId180" Type="http://schemas.openxmlformats.org/officeDocument/2006/relationships/hyperlink" Target="mailto:DPW@boro.belmar.nj.us" TargetMode="External"/><Relationship Id="rId215" Type="http://schemas.openxmlformats.org/officeDocument/2006/relationships/hyperlink" Target="mailto:mmayes@ci.orange.nj.us" TargetMode="External"/><Relationship Id="rId236" Type="http://schemas.openxmlformats.org/officeDocument/2006/relationships/hyperlink" Target="mailto:dtpublicworks@dennistwp.org" TargetMode="External"/><Relationship Id="rId257" Type="http://schemas.openxmlformats.org/officeDocument/2006/relationships/hyperlink" Target="mailto:rwoods@westwoodnj.gov" TargetMode="External"/><Relationship Id="rId278" Type="http://schemas.openxmlformats.org/officeDocument/2006/relationships/hyperlink" Target="mailto:pattmanj@ho-ho-kusboro.com" TargetMode="External"/><Relationship Id="rId401" Type="http://schemas.openxmlformats.org/officeDocument/2006/relationships/hyperlink" Target="mailto:whorbatt@monroetwp.com?subject=Monroe%20Township%20Website%20Inquiry" TargetMode="External"/><Relationship Id="rId422" Type="http://schemas.openxmlformats.org/officeDocument/2006/relationships/hyperlink" Target="mailto:roads@co.hunterdon.nj.us" TargetMode="External"/><Relationship Id="rId443" Type="http://schemas.openxmlformats.org/officeDocument/2006/relationships/hyperlink" Target="mailto:publicworks@collingswood.com" TargetMode="External"/><Relationship Id="rId464" Type="http://schemas.openxmlformats.org/officeDocument/2006/relationships/hyperlink" Target="mailto:RHicks@hazletnj.org" TargetMode="External"/><Relationship Id="rId303" Type="http://schemas.openxmlformats.org/officeDocument/2006/relationships/hyperlink" Target="mailto:publicworks@lambertvillenj.org" TargetMode="External"/><Relationship Id="rId485" Type="http://schemas.openxmlformats.org/officeDocument/2006/relationships/hyperlink" Target="mailto:info@mypalisadespark.com" TargetMode="External"/><Relationship Id="rId42" Type="http://schemas.openxmlformats.org/officeDocument/2006/relationships/hyperlink" Target="mailto:rjones@livingstonnj.org" TargetMode="External"/><Relationship Id="rId84" Type="http://schemas.openxmlformats.org/officeDocument/2006/relationships/hyperlink" Target="mailto:townoffice@winfield-nj.org" TargetMode="External"/><Relationship Id="rId138" Type="http://schemas.openxmlformats.org/officeDocument/2006/relationships/hyperlink" Target="mailto:beachwoodpw@comcast.net" TargetMode="External"/><Relationship Id="rId345" Type="http://schemas.openxmlformats.org/officeDocument/2006/relationships/hyperlink" Target="mailto:rvazquez@dumontboro.org" TargetMode="External"/><Relationship Id="rId387" Type="http://schemas.openxmlformats.org/officeDocument/2006/relationships/hyperlink" Target="mailto:publicworks@winslowtownship.com" TargetMode="External"/><Relationship Id="rId191" Type="http://schemas.openxmlformats.org/officeDocument/2006/relationships/hyperlink" Target="mailto:hstephen@trentonnj.org" TargetMode="External"/><Relationship Id="rId205" Type="http://schemas.openxmlformats.org/officeDocument/2006/relationships/hyperlink" Target="mailto:plevine@mantuatownship.com" TargetMode="External"/><Relationship Id="rId247" Type="http://schemas.openxmlformats.org/officeDocument/2006/relationships/hyperlink" Target="mailto:markjmc@comcast.net" TargetMode="External"/><Relationship Id="rId412" Type="http://schemas.openxmlformats.org/officeDocument/2006/relationships/hyperlink" Target="mailto:jack-ets@comcast.net" TargetMode="External"/><Relationship Id="rId107" Type="http://schemas.openxmlformats.org/officeDocument/2006/relationships/hyperlink" Target="mailto:jmacdowall@bernardsvilleboro.org" TargetMode="External"/><Relationship Id="rId289" Type="http://schemas.openxmlformats.org/officeDocument/2006/relationships/hyperlink" Target="mailto:nwehmann@alpinenj.org" TargetMode="External"/><Relationship Id="rId454" Type="http://schemas.openxmlformats.org/officeDocument/2006/relationships/hyperlink" Target="mailto:recreation@florence-nj.gov" TargetMode="External"/><Relationship Id="rId496" Type="http://schemas.openxmlformats.org/officeDocument/2006/relationships/hyperlink" Target="mailto:DPW@staffordnj.gov" TargetMode="External"/><Relationship Id="rId11" Type="http://schemas.openxmlformats.org/officeDocument/2006/relationships/hyperlink" Target="mailto:jquiles@perthamboynj.org" TargetMode="External"/><Relationship Id="rId53" Type="http://schemas.openxmlformats.org/officeDocument/2006/relationships/hyperlink" Target="mailto:r.hawco@oaklyn-nj.net" TargetMode="External"/><Relationship Id="rId149" Type="http://schemas.openxmlformats.org/officeDocument/2006/relationships/hyperlink" Target="mailto:correale@njlincs.net" TargetMode="External"/><Relationship Id="rId314" Type="http://schemas.openxmlformats.org/officeDocument/2006/relationships/hyperlink" Target="mailto:marcn@robbinsville.net" TargetMode="External"/><Relationship Id="rId356" Type="http://schemas.openxmlformats.org/officeDocument/2006/relationships/hyperlink" Target="mailto:sgarofalo@garfieldnj.org" TargetMode="External"/><Relationship Id="rId398" Type="http://schemas.openxmlformats.org/officeDocument/2006/relationships/hyperlink" Target="mailto:publicworks@merchantvillenj.gov" TargetMode="External"/><Relationship Id="rId95" Type="http://schemas.openxmlformats.org/officeDocument/2006/relationships/hyperlink" Target="mailto:dburo@warrennj.org" TargetMode="External"/><Relationship Id="rId160" Type="http://schemas.openxmlformats.org/officeDocument/2006/relationships/hyperlink" Target="mailto:ttoribio@hardingnj.org" TargetMode="External"/><Relationship Id="rId216" Type="http://schemas.openxmlformats.org/officeDocument/2006/relationships/hyperlink" Target="mailto:pdavis@nutleynj.org" TargetMode="External"/><Relationship Id="rId423" Type="http://schemas.openxmlformats.org/officeDocument/2006/relationships/hyperlink" Target="mailto:klamb@swedesboro-nj.us" TargetMode="External"/><Relationship Id="rId258" Type="http://schemas.openxmlformats.org/officeDocument/2006/relationships/hyperlink" Target="mailto:purchasing@twpofwashington.us" TargetMode="External"/><Relationship Id="rId465" Type="http://schemas.openxmlformats.org/officeDocument/2006/relationships/hyperlink" Target="mailto:jsmith@holmdeltownship-nj.com" TargetMode="External"/><Relationship Id="rId22" Type="http://schemas.openxmlformats.org/officeDocument/2006/relationships/hyperlink" Target="mailto:dpullis@vernontwp.com" TargetMode="External"/><Relationship Id="rId64" Type="http://schemas.openxmlformats.org/officeDocument/2006/relationships/hyperlink" Target="mailto:haverilla@oldtappan.net" TargetMode="External"/><Relationship Id="rId118" Type="http://schemas.openxmlformats.org/officeDocument/2006/relationships/hyperlink" Target="mailto:dpwsuper@wanaqueborough.com" TargetMode="External"/><Relationship Id="rId325" Type="http://schemas.openxmlformats.org/officeDocument/2006/relationships/hyperlink" Target="mailto:clerk@blairstowntwp-nj.com" TargetMode="External"/><Relationship Id="rId367" Type="http://schemas.openxmlformats.org/officeDocument/2006/relationships/hyperlink" Target="mailto:bfleming@highbridge.org" TargetMode="External"/><Relationship Id="rId171" Type="http://schemas.openxmlformats.org/officeDocument/2006/relationships/hyperlink" Target="mailto:sfiorenzo@uftnj.com" TargetMode="External"/><Relationship Id="rId227" Type="http://schemas.openxmlformats.org/officeDocument/2006/relationships/hyperlink" Target="mailto:jbond@wildwoodcrest.org" TargetMode="External"/><Relationship Id="rId269" Type="http://schemas.openxmlformats.org/officeDocument/2006/relationships/hyperlink" Target="mailto:dpw@paramusborough.org" TargetMode="External"/><Relationship Id="rId434" Type="http://schemas.openxmlformats.org/officeDocument/2006/relationships/hyperlink" Target="mailto:dbender@monroetownshipnj.org" TargetMode="External"/><Relationship Id="rId476" Type="http://schemas.openxmlformats.org/officeDocument/2006/relationships/hyperlink" Target="mailto:ppetrone@manvillenj.org" TargetMode="External"/><Relationship Id="rId33" Type="http://schemas.openxmlformats.org/officeDocument/2006/relationships/hyperlink" Target="mailto:mpaese@northhaledon.com" TargetMode="External"/><Relationship Id="rId129" Type="http://schemas.openxmlformats.org/officeDocument/2006/relationships/hyperlink" Target="mailto:dpw@townshipofocean.org" TargetMode="External"/><Relationship Id="rId280" Type="http://schemas.openxmlformats.org/officeDocument/2006/relationships/hyperlink" Target="mailto:publicworks@glenrocknj.net" TargetMode="External"/><Relationship Id="rId336" Type="http://schemas.openxmlformats.org/officeDocument/2006/relationships/hyperlink" Target="mailto:SBeam@ChesterBorough.org" TargetMode="External"/><Relationship Id="rId501" Type="http://schemas.openxmlformats.org/officeDocument/2006/relationships/hyperlink" Target="mailto:WRIGHTSTOWNCLERK2@COMCAST.NET" TargetMode="External"/><Relationship Id="rId75" Type="http://schemas.openxmlformats.org/officeDocument/2006/relationships/hyperlink" Target="mailto:jf@mansfieldtownship-nj.gov" TargetMode="External"/><Relationship Id="rId140" Type="http://schemas.openxmlformats.org/officeDocument/2006/relationships/hyperlink" Target="mailto:mikeb@barnegat.net" TargetMode="External"/><Relationship Id="rId182" Type="http://schemas.openxmlformats.org/officeDocument/2006/relationships/hyperlink" Target="mailto:jphillips@ahnj.com;rferragina@ahnj.com" TargetMode="External"/><Relationship Id="rId378" Type="http://schemas.openxmlformats.org/officeDocument/2006/relationships/hyperlink" Target="mailto:dpw@lebtwp.net" TargetMode="External"/><Relationship Id="rId403" Type="http://schemas.openxmlformats.org/officeDocument/2006/relationships/hyperlink" Target="mailto:dpw@rivervalenj.org" TargetMode="External"/><Relationship Id="rId6" Type="http://schemas.openxmlformats.org/officeDocument/2006/relationships/hyperlink" Target="mailto:dpine@elktownshipnj.gov" TargetMode="External"/><Relationship Id="rId238" Type="http://schemas.openxmlformats.org/officeDocument/2006/relationships/hyperlink" Target="mailto:bphillips3@townshipoftabernacle-nj.gov" TargetMode="External"/><Relationship Id="rId445" Type="http://schemas.openxmlformats.org/officeDocument/2006/relationships/hyperlink" Target="mailto:hlevenknight@gmail.com" TargetMode="External"/><Relationship Id="rId487" Type="http://schemas.openxmlformats.org/officeDocument/2006/relationships/hyperlink" Target="mailto:ok.dabneysr@plainfieldnj.gov" TargetMode="External"/><Relationship Id="rId291" Type="http://schemas.openxmlformats.org/officeDocument/2006/relationships/hyperlink" Target="mailto:RSANTORO@VENTNORCITY.ORG" TargetMode="External"/><Relationship Id="rId305" Type="http://schemas.openxmlformats.org/officeDocument/2006/relationships/hyperlink" Target="mailto:pvnjclerk@comcast.net" TargetMode="External"/><Relationship Id="rId347" Type="http://schemas.openxmlformats.org/officeDocument/2006/relationships/hyperlink" Target="mailto:jsilverthorn@eastamwelltownship.com" TargetMode="External"/><Relationship Id="rId44" Type="http://schemas.openxmlformats.org/officeDocument/2006/relationships/hyperlink" Target="mailto:info@stowcreektwp.com" TargetMode="External"/><Relationship Id="rId86" Type="http://schemas.openxmlformats.org/officeDocument/2006/relationships/hyperlink" Target="mailto:aschrager@cityofsummit.org" TargetMode="External"/><Relationship Id="rId151" Type="http://schemas.openxmlformats.org/officeDocument/2006/relationships/hyperlink" Target="mailto:astusnick@mtnlakes.org" TargetMode="External"/><Relationship Id="rId389" Type="http://schemas.openxmlformats.org/officeDocument/2006/relationships/hyperlink" Target="mailto:publicworks@westwindsortwp.com" TargetMode="External"/><Relationship Id="rId193" Type="http://schemas.openxmlformats.org/officeDocument/2006/relationships/hyperlink" Target="mailto:Gwhitehead@lawrencetwp.com" TargetMode="External"/><Relationship Id="rId207" Type="http://schemas.openxmlformats.org/officeDocument/2006/relationships/hyperlink" Target="mailto:htpw@harrisontwp.us" TargetMode="External"/><Relationship Id="rId249" Type="http://schemas.openxmlformats.org/officeDocument/2006/relationships/hyperlink" Target="mailto:berghm@evesham-nj.gov" TargetMode="External"/><Relationship Id="rId414" Type="http://schemas.openxmlformats.org/officeDocument/2006/relationships/hyperlink" Target="mailto:mforino@plumsted.org" TargetMode="External"/><Relationship Id="rId456" Type="http://schemas.openxmlformats.org/officeDocument/2006/relationships/hyperlink" Target="mailto:frankforddpw@gmail.com" TargetMode="External"/><Relationship Id="rId498" Type="http://schemas.openxmlformats.org/officeDocument/2006/relationships/hyperlink" Target="mailto:kspyatt@tewksburytwp.net" TargetMode="External"/><Relationship Id="rId13" Type="http://schemas.openxmlformats.org/officeDocument/2006/relationships/hyperlink" Target="mailto:jamesburg@jamesburgborough.org" TargetMode="External"/><Relationship Id="rId109" Type="http://schemas.openxmlformats.org/officeDocument/2006/relationships/hyperlink" Target="mailto:woodstownclerk@comcast.net" TargetMode="External"/><Relationship Id="rId260" Type="http://schemas.openxmlformats.org/officeDocument/2006/relationships/hyperlink" Target="mailto:gkratz@waldwickpd.org" TargetMode="External"/><Relationship Id="rId316" Type="http://schemas.openxmlformats.org/officeDocument/2006/relationships/hyperlink" Target="mailto:johnkeenan@stratfordnj.org" TargetMode="External"/><Relationship Id="rId55" Type="http://schemas.openxmlformats.org/officeDocument/2006/relationships/hyperlink" Target="mailto:rlodovici@aol.com" TargetMode="External"/><Relationship Id="rId97" Type="http://schemas.openxmlformats.org/officeDocument/2006/relationships/hyperlink" Target="mailto:bnally@somervillenj.org" TargetMode="External"/><Relationship Id="rId120" Type="http://schemas.openxmlformats.org/officeDocument/2006/relationships/hyperlink" Target="mailto:dpwcpwm@aol.com" TargetMode="External"/><Relationship Id="rId358" Type="http://schemas.openxmlformats.org/officeDocument/2006/relationships/hyperlink" Target="mailto:info@glenridgenj.org" TargetMode="External"/><Relationship Id="rId162" Type="http://schemas.openxmlformats.org/officeDocument/2006/relationships/hyperlink" Target="mailto:ehdpwmac@yahoo.com" TargetMode="External"/><Relationship Id="rId218" Type="http://schemas.openxmlformats.org/officeDocument/2006/relationships/hyperlink" Target="mailto:cbrandon@montclairnjusa.org" TargetMode="External"/><Relationship Id="rId425" Type="http://schemas.openxmlformats.org/officeDocument/2006/relationships/hyperlink" Target="mailto:SRubinstein@Marlboro-NJ.gov" TargetMode="External"/><Relationship Id="rId467" Type="http://schemas.openxmlformats.org/officeDocument/2006/relationships/hyperlink" Target="mailto:ekinney@independencenj.com" TargetMode="External"/><Relationship Id="rId271" Type="http://schemas.openxmlformats.org/officeDocument/2006/relationships/hyperlink" Target="mailto:joddo@norwoodboro.org" TargetMode="External"/><Relationship Id="rId24" Type="http://schemas.openxmlformats.org/officeDocument/2006/relationships/hyperlink" Target="mailto:stanhopedpw@stanhopenj.gov" TargetMode="External"/><Relationship Id="rId66" Type="http://schemas.openxmlformats.org/officeDocument/2006/relationships/hyperlink" Target="mailto:spdpwjim@yahoo.com" TargetMode="External"/><Relationship Id="rId131" Type="http://schemas.openxmlformats.org/officeDocument/2006/relationships/hyperlink" Target="mailto:tlynch@manchestertwp.com" TargetMode="External"/><Relationship Id="rId327" Type="http://schemas.openxmlformats.org/officeDocument/2006/relationships/hyperlink" Target="mailto:adriana.panetta@aberdeennj.org" TargetMode="External"/><Relationship Id="rId369" Type="http://schemas.openxmlformats.org/officeDocument/2006/relationships/hyperlink" Target="mailto:publicworks@hightstownboroug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V29"/>
  <sheetViews>
    <sheetView topLeftCell="C1" zoomScale="110" zoomScaleNormal="110" workbookViewId="0">
      <pane ySplit="3" topLeftCell="A4" activePane="bottomLeft" state="frozen"/>
      <selection pane="bottomLeft" sqref="A1:O1"/>
    </sheetView>
  </sheetViews>
  <sheetFormatPr defaultColWidth="8.83984375" defaultRowHeight="12.6" x14ac:dyDescent="0.45"/>
  <cols>
    <col min="1" max="1" width="9.83984375" style="13" hidden="1" customWidth="1"/>
    <col min="2" max="2" width="9.83984375" style="14" hidden="1" customWidth="1"/>
    <col min="3" max="3" width="2.578125" style="19" bestFit="1" customWidth="1"/>
    <col min="4" max="4" width="16" style="19" customWidth="1"/>
    <col min="5" max="8" width="10.41796875" style="16" customWidth="1"/>
    <col min="9" max="9" width="20.578125" style="16" customWidth="1"/>
    <col min="10" max="13" width="10.41796875" style="7" customWidth="1"/>
    <col min="14" max="14" width="11.578125" style="7" hidden="1" customWidth="1"/>
    <col min="15" max="15" width="12.83984375" style="7" hidden="1" customWidth="1"/>
    <col min="16" max="24" width="0" style="8" hidden="1" customWidth="1"/>
    <col min="25" max="16384" width="8.83984375" style="8"/>
  </cols>
  <sheetData>
    <row r="1" spans="1:22" ht="13.8" x14ac:dyDescent="0.35">
      <c r="A1" s="82" t="s">
        <v>4303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22" s="3" customFormat="1" ht="28.9" customHeight="1" x14ac:dyDescent="0.55000000000000004">
      <c r="A2" s="9" t="s">
        <v>0</v>
      </c>
      <c r="B2" s="10" t="s">
        <v>0</v>
      </c>
      <c r="C2" s="11" t="s">
        <v>1</v>
      </c>
      <c r="D2" s="11" t="s">
        <v>2</v>
      </c>
      <c r="E2" s="12" t="s">
        <v>3</v>
      </c>
      <c r="F2" s="12" t="s">
        <v>4</v>
      </c>
      <c r="G2" s="12" t="s">
        <v>28</v>
      </c>
      <c r="H2" s="12">
        <v>19</v>
      </c>
      <c r="I2" s="12">
        <v>22</v>
      </c>
      <c r="J2" s="2" t="s">
        <v>54</v>
      </c>
      <c r="K2" s="2" t="s">
        <v>58</v>
      </c>
      <c r="L2" s="2">
        <v>27</v>
      </c>
      <c r="M2" s="2">
        <v>30</v>
      </c>
      <c r="N2" s="23" t="s">
        <v>5</v>
      </c>
      <c r="O2" s="23" t="s">
        <v>6</v>
      </c>
    </row>
    <row r="3" spans="1:22" s="3" customFormat="1" ht="68.5" customHeight="1" x14ac:dyDescent="0.55000000000000004">
      <c r="A3" s="4" t="s">
        <v>645</v>
      </c>
      <c r="B3" s="5" t="s">
        <v>7</v>
      </c>
      <c r="C3" s="1"/>
      <c r="D3" s="1"/>
      <c r="E3" s="6" t="s">
        <v>8</v>
      </c>
      <c r="F3" s="6" t="s">
        <v>848</v>
      </c>
      <c r="G3" s="6" t="s">
        <v>53</v>
      </c>
      <c r="H3" s="6" t="s">
        <v>9</v>
      </c>
      <c r="I3" s="6" t="s">
        <v>10</v>
      </c>
      <c r="J3" s="6" t="s">
        <v>55</v>
      </c>
      <c r="K3" s="6" t="s">
        <v>59</v>
      </c>
      <c r="L3" s="6" t="s">
        <v>57</v>
      </c>
      <c r="M3" s="6" t="s">
        <v>60</v>
      </c>
      <c r="N3" s="22" t="s">
        <v>11</v>
      </c>
      <c r="O3" s="22" t="s">
        <v>11</v>
      </c>
    </row>
    <row r="4" spans="1:22" x14ac:dyDescent="0.45">
      <c r="C4" s="15" t="s">
        <v>12</v>
      </c>
      <c r="D4" s="15" t="s">
        <v>13</v>
      </c>
      <c r="E4" s="16">
        <v>0</v>
      </c>
      <c r="F4" s="16">
        <v>0</v>
      </c>
      <c r="G4" s="16">
        <v>0</v>
      </c>
      <c r="H4" s="16">
        <v>0</v>
      </c>
      <c r="I4" s="61">
        <f>SUM('MUNICIPALITY TOTALS'!K4:K27)</f>
        <v>25.73</v>
      </c>
      <c r="J4" s="7">
        <v>0</v>
      </c>
      <c r="K4" s="7">
        <v>0</v>
      </c>
      <c r="L4" s="7">
        <v>0</v>
      </c>
      <c r="M4" s="7">
        <v>0</v>
      </c>
      <c r="N4" s="80"/>
      <c r="O4" s="81"/>
    </row>
    <row r="5" spans="1:22" x14ac:dyDescent="0.45">
      <c r="C5" s="15" t="s">
        <v>14</v>
      </c>
      <c r="D5" s="15" t="s">
        <v>32</v>
      </c>
      <c r="E5" s="16">
        <v>0</v>
      </c>
      <c r="F5" s="16">
        <v>0</v>
      </c>
      <c r="G5" s="16">
        <v>0</v>
      </c>
      <c r="H5" s="16">
        <v>0</v>
      </c>
      <c r="I5" s="61">
        <f>SUM('MUNICIPALITY TOTALS'!K28:K98)</f>
        <v>20519.999999999996</v>
      </c>
      <c r="J5" s="7">
        <v>0</v>
      </c>
      <c r="K5" s="7">
        <v>0</v>
      </c>
      <c r="L5" s="7">
        <v>0</v>
      </c>
      <c r="M5" s="7">
        <v>0</v>
      </c>
      <c r="N5" s="81"/>
      <c r="O5" s="81"/>
    </row>
    <row r="6" spans="1:22" x14ac:dyDescent="0.45">
      <c r="C6" s="15" t="s">
        <v>15</v>
      </c>
      <c r="D6" s="15" t="s">
        <v>33</v>
      </c>
      <c r="E6" s="16">
        <v>0</v>
      </c>
      <c r="F6" s="16">
        <v>0</v>
      </c>
      <c r="G6" s="16">
        <v>0</v>
      </c>
      <c r="H6" s="16">
        <v>0</v>
      </c>
      <c r="I6" s="61">
        <f>SUM('MUNICIPALITY TOTALS'!K99:K138)</f>
        <v>402.08000000000004</v>
      </c>
      <c r="J6" s="7">
        <v>0</v>
      </c>
      <c r="K6" s="7">
        <v>0</v>
      </c>
      <c r="L6" s="7">
        <v>0</v>
      </c>
      <c r="M6" s="7">
        <v>0</v>
      </c>
      <c r="N6" s="81"/>
      <c r="O6" s="81"/>
    </row>
    <row r="7" spans="1:22" x14ac:dyDescent="0.45">
      <c r="C7" s="15" t="s">
        <v>16</v>
      </c>
      <c r="D7" s="15" t="s">
        <v>34</v>
      </c>
      <c r="E7" s="16">
        <v>0</v>
      </c>
      <c r="F7" s="16">
        <v>0</v>
      </c>
      <c r="G7" s="16">
        <v>0</v>
      </c>
      <c r="H7" s="16">
        <v>0</v>
      </c>
      <c r="I7" s="61">
        <f>SUM('MUNICIPALITY TOTALS'!K139:K174)</f>
        <v>337.95</v>
      </c>
      <c r="J7" s="7">
        <v>0</v>
      </c>
      <c r="K7" s="7">
        <v>0</v>
      </c>
      <c r="L7" s="7">
        <v>0</v>
      </c>
      <c r="M7" s="7">
        <v>0</v>
      </c>
      <c r="N7" s="81"/>
      <c r="O7" s="81"/>
    </row>
    <row r="8" spans="1:22" x14ac:dyDescent="0.45">
      <c r="C8" s="15" t="s">
        <v>17</v>
      </c>
      <c r="D8" s="15" t="s">
        <v>35</v>
      </c>
      <c r="E8" s="16">
        <v>0</v>
      </c>
      <c r="F8" s="16">
        <v>0</v>
      </c>
      <c r="G8" s="16">
        <v>0</v>
      </c>
      <c r="H8" s="16">
        <v>0</v>
      </c>
      <c r="I8" s="61">
        <f>SUM('MUNICIPALITY TOTALS'!K175:K191)</f>
        <v>0</v>
      </c>
      <c r="J8" s="7">
        <v>0</v>
      </c>
      <c r="K8" s="7">
        <v>0</v>
      </c>
      <c r="L8" s="7">
        <v>0</v>
      </c>
      <c r="M8" s="7">
        <v>0</v>
      </c>
      <c r="N8" s="81"/>
      <c r="O8" s="81"/>
    </row>
    <row r="9" spans="1:22" x14ac:dyDescent="0.45">
      <c r="C9" s="15" t="s">
        <v>18</v>
      </c>
      <c r="D9" s="15" t="s">
        <v>36</v>
      </c>
      <c r="E9" s="16">
        <v>0</v>
      </c>
      <c r="F9" s="16">
        <v>0</v>
      </c>
      <c r="G9" s="16">
        <v>0</v>
      </c>
      <c r="H9" s="16">
        <v>0</v>
      </c>
      <c r="I9" s="61">
        <f>SUM('MUNICIPALITY TOTALS'!K192:K205)</f>
        <v>1918.63</v>
      </c>
      <c r="J9" s="7">
        <v>0</v>
      </c>
      <c r="K9" s="7">
        <v>0</v>
      </c>
      <c r="L9" s="7">
        <v>0</v>
      </c>
      <c r="M9" s="7">
        <v>0</v>
      </c>
      <c r="N9" s="81"/>
      <c r="O9" s="81"/>
    </row>
    <row r="10" spans="1:22" x14ac:dyDescent="0.45">
      <c r="C10" s="15" t="s">
        <v>19</v>
      </c>
      <c r="D10" s="15" t="s">
        <v>37</v>
      </c>
      <c r="E10" s="16">
        <v>0</v>
      </c>
      <c r="F10" s="16">
        <v>0</v>
      </c>
      <c r="G10" s="16">
        <v>0</v>
      </c>
      <c r="H10" s="16">
        <v>0</v>
      </c>
      <c r="I10" s="61">
        <f>SUM('MUNICIPALITY TOTALS'!K206:K230)</f>
        <v>146725.85999999996</v>
      </c>
      <c r="J10" s="7">
        <v>0</v>
      </c>
      <c r="K10" s="7">
        <v>0</v>
      </c>
      <c r="L10" s="7">
        <v>0</v>
      </c>
      <c r="M10" s="7">
        <v>0</v>
      </c>
      <c r="N10" s="81"/>
      <c r="O10" s="81"/>
    </row>
    <row r="11" spans="1:22" x14ac:dyDescent="0.45">
      <c r="C11" s="15" t="s">
        <v>20</v>
      </c>
      <c r="D11" s="15" t="s">
        <v>38</v>
      </c>
      <c r="E11" s="16">
        <v>0</v>
      </c>
      <c r="F11" s="16">
        <v>0</v>
      </c>
      <c r="G11" s="16">
        <v>0</v>
      </c>
      <c r="H11" s="16">
        <v>0</v>
      </c>
      <c r="I11" s="61">
        <f>SUM('MUNICIPALITY TOTALS'!K231:K254)</f>
        <v>1397.74</v>
      </c>
      <c r="J11" s="7">
        <v>0</v>
      </c>
      <c r="K11" s="7">
        <v>0</v>
      </c>
      <c r="L11" s="7">
        <v>0</v>
      </c>
      <c r="M11" s="7">
        <v>0</v>
      </c>
      <c r="N11" s="81"/>
      <c r="O11" s="81"/>
    </row>
    <row r="12" spans="1:22" x14ac:dyDescent="0.45">
      <c r="C12" s="15" t="s">
        <v>21</v>
      </c>
      <c r="D12" s="15" t="s">
        <v>39</v>
      </c>
      <c r="E12" s="16">
        <v>0</v>
      </c>
      <c r="F12" s="16">
        <v>0</v>
      </c>
      <c r="G12" s="16">
        <v>0</v>
      </c>
      <c r="H12" s="16">
        <v>0</v>
      </c>
      <c r="I12" s="61">
        <f>SUM('MUNICIPALITY TOTALS'!K255:K266)</f>
        <v>36133.160000000003</v>
      </c>
      <c r="J12" s="7">
        <v>0</v>
      </c>
      <c r="K12" s="7">
        <v>0</v>
      </c>
      <c r="L12" s="7">
        <v>0</v>
      </c>
      <c r="M12" s="7">
        <v>0</v>
      </c>
      <c r="N12" s="81"/>
      <c r="O12" s="81"/>
    </row>
    <row r="13" spans="1:22" x14ac:dyDescent="0.45">
      <c r="C13" s="15" t="s">
        <v>22</v>
      </c>
      <c r="D13" s="15" t="s">
        <v>40</v>
      </c>
      <c r="E13" s="16">
        <v>0</v>
      </c>
      <c r="F13" s="16">
        <v>0</v>
      </c>
      <c r="G13" s="16">
        <v>0</v>
      </c>
      <c r="H13" s="16">
        <v>0</v>
      </c>
      <c r="I13" s="61">
        <f>SUM('MUNICIPALITY TOTALS'!K267:K297)</f>
        <v>32504.89</v>
      </c>
      <c r="J13" s="7">
        <v>0</v>
      </c>
      <c r="K13" s="7">
        <v>0</v>
      </c>
      <c r="L13" s="7">
        <v>0</v>
      </c>
      <c r="M13" s="7">
        <v>0</v>
      </c>
      <c r="N13" s="81"/>
      <c r="O13" s="81"/>
      <c r="P13" s="59" t="s">
        <v>4019</v>
      </c>
      <c r="Q13" s="59" t="s">
        <v>4021</v>
      </c>
      <c r="S13" s="59" t="s">
        <v>4024</v>
      </c>
      <c r="T13" s="60"/>
      <c r="U13" s="59">
        <f>7.21+39.23+139.01+264.32</f>
        <v>449.77</v>
      </c>
    </row>
    <row r="14" spans="1:22" x14ac:dyDescent="0.45">
      <c r="C14" s="15" t="s">
        <v>23</v>
      </c>
      <c r="D14" s="15" t="s">
        <v>42</v>
      </c>
      <c r="E14" s="16">
        <v>0</v>
      </c>
      <c r="F14" s="16">
        <v>0</v>
      </c>
      <c r="G14" s="16">
        <v>0</v>
      </c>
      <c r="H14" s="16">
        <v>0</v>
      </c>
      <c r="I14" s="61">
        <f>SUM('MUNICIPALITY TOTALS'!K298:K309)</f>
        <v>40006.259999999995</v>
      </c>
      <c r="J14" s="7">
        <v>0</v>
      </c>
      <c r="K14" s="7">
        <v>0</v>
      </c>
      <c r="L14" s="7">
        <v>0</v>
      </c>
      <c r="M14" s="7">
        <v>0</v>
      </c>
      <c r="N14" s="81"/>
      <c r="O14" s="81"/>
    </row>
    <row r="15" spans="1:22" x14ac:dyDescent="0.45">
      <c r="C15" s="15" t="s">
        <v>24</v>
      </c>
      <c r="D15" s="15" t="s">
        <v>43</v>
      </c>
      <c r="E15" s="16">
        <v>0</v>
      </c>
      <c r="F15" s="16">
        <v>0</v>
      </c>
      <c r="G15" s="16">
        <v>0</v>
      </c>
      <c r="H15" s="16">
        <v>0</v>
      </c>
      <c r="I15" s="61">
        <f>SUM('MUNICIPALITY TOTALS'!K310:K346)</f>
        <v>296018.2</v>
      </c>
      <c r="J15" s="7">
        <v>0</v>
      </c>
      <c r="K15" s="7">
        <v>0</v>
      </c>
      <c r="L15" s="7">
        <v>0</v>
      </c>
      <c r="M15" s="7">
        <v>0</v>
      </c>
      <c r="N15" s="81"/>
      <c r="O15" s="81"/>
    </row>
    <row r="16" spans="1:22" x14ac:dyDescent="0.45">
      <c r="C16" s="15" t="s">
        <v>25</v>
      </c>
      <c r="D16" s="15" t="s">
        <v>44</v>
      </c>
      <c r="E16" s="16">
        <v>0</v>
      </c>
      <c r="F16" s="16">
        <v>0</v>
      </c>
      <c r="G16" s="16">
        <v>0</v>
      </c>
      <c r="H16" s="16">
        <v>0</v>
      </c>
      <c r="I16" s="61">
        <f>SUM('MUNICIPALITY TOTALS'!K347:K407)</f>
        <v>181775.02999999997</v>
      </c>
      <c r="J16" s="7">
        <v>0</v>
      </c>
      <c r="K16" s="7">
        <v>0</v>
      </c>
      <c r="L16" s="7">
        <v>0</v>
      </c>
      <c r="M16" s="7">
        <v>0</v>
      </c>
      <c r="N16" s="81"/>
      <c r="O16" s="81"/>
      <c r="V16" s="59">
        <v>19.059999999999999</v>
      </c>
    </row>
    <row r="17" spans="3:22" x14ac:dyDescent="0.45">
      <c r="C17" s="15"/>
      <c r="D17" s="15" t="s">
        <v>579</v>
      </c>
      <c r="E17" s="16">
        <v>0</v>
      </c>
      <c r="F17" s="16">
        <v>0</v>
      </c>
      <c r="G17" s="16">
        <v>0</v>
      </c>
      <c r="H17" s="16">
        <v>0</v>
      </c>
      <c r="I17" s="61">
        <f>SUM('MUNICIPALITY TOTALS'!K408)</f>
        <v>2763.03</v>
      </c>
      <c r="J17" s="7">
        <v>0</v>
      </c>
      <c r="K17" s="7">
        <v>0</v>
      </c>
      <c r="L17" s="7">
        <v>0</v>
      </c>
      <c r="M17" s="7">
        <v>0</v>
      </c>
      <c r="N17" s="81"/>
      <c r="O17" s="81"/>
      <c r="V17" s="59"/>
    </row>
    <row r="18" spans="3:22" x14ac:dyDescent="0.45">
      <c r="C18" s="15" t="s">
        <v>26</v>
      </c>
      <c r="D18" s="15" t="s">
        <v>46</v>
      </c>
      <c r="E18" s="16">
        <v>0</v>
      </c>
      <c r="F18" s="16">
        <v>0</v>
      </c>
      <c r="G18" s="16">
        <v>0</v>
      </c>
      <c r="H18" s="16">
        <v>0</v>
      </c>
      <c r="I18" s="61">
        <f>SUM('MUNICIPALITY TOTALS'!K409:K451)</f>
        <v>17873.53</v>
      </c>
      <c r="J18" s="7">
        <v>0</v>
      </c>
      <c r="K18" s="7">
        <v>0</v>
      </c>
      <c r="L18" s="7">
        <v>0</v>
      </c>
      <c r="M18" s="7">
        <v>0</v>
      </c>
      <c r="N18" s="81"/>
      <c r="O18" s="81"/>
    </row>
    <row r="19" spans="3:22" x14ac:dyDescent="0.45">
      <c r="C19" s="15" t="s">
        <v>3</v>
      </c>
      <c r="D19" s="15" t="s">
        <v>45</v>
      </c>
      <c r="E19" s="16">
        <v>0</v>
      </c>
      <c r="F19" s="16">
        <v>0</v>
      </c>
      <c r="G19" s="16">
        <v>0</v>
      </c>
      <c r="H19" s="16">
        <v>0</v>
      </c>
      <c r="I19" s="61">
        <f>SUM('MUNICIPALITY TOTALS'!K452:K490)</f>
        <v>48808.929999999986</v>
      </c>
      <c r="J19" s="7">
        <v>0</v>
      </c>
      <c r="K19" s="7">
        <v>0</v>
      </c>
      <c r="L19" s="7">
        <v>0</v>
      </c>
      <c r="M19" s="7">
        <v>0</v>
      </c>
      <c r="N19" s="81"/>
      <c r="O19" s="81"/>
      <c r="R19" s="59">
        <f>1.82+7804.72</f>
        <v>7806.54</v>
      </c>
      <c r="T19" s="59" t="s">
        <v>4026</v>
      </c>
    </row>
    <row r="20" spans="3:22" x14ac:dyDescent="0.45">
      <c r="C20" s="15" t="s">
        <v>27</v>
      </c>
      <c r="D20" s="15" t="s">
        <v>47</v>
      </c>
      <c r="E20" s="16">
        <v>0</v>
      </c>
      <c r="F20" s="16">
        <v>0</v>
      </c>
      <c r="G20" s="16">
        <v>0</v>
      </c>
      <c r="H20" s="16">
        <v>0</v>
      </c>
      <c r="I20" s="61">
        <f>SUM('MUNICIPALITY TOTALS'!K491:K506)</f>
        <v>1227.4499999999998</v>
      </c>
      <c r="J20" s="7">
        <v>0</v>
      </c>
      <c r="K20" s="7">
        <v>0</v>
      </c>
      <c r="L20" s="7">
        <v>0</v>
      </c>
      <c r="M20" s="7">
        <v>0</v>
      </c>
      <c r="N20" s="81"/>
      <c r="O20" s="81"/>
    </row>
    <row r="21" spans="3:22" x14ac:dyDescent="0.45">
      <c r="C21" s="15" t="s">
        <v>4</v>
      </c>
      <c r="D21" s="15" t="s">
        <v>48</v>
      </c>
      <c r="E21" s="16">
        <v>0</v>
      </c>
      <c r="F21" s="16">
        <v>0</v>
      </c>
      <c r="G21" s="16">
        <v>0</v>
      </c>
      <c r="H21" s="16">
        <v>0</v>
      </c>
      <c r="I21" s="61">
        <f>SUM('MUNICIPALITY TOTALS'!K507:K521)</f>
        <v>0</v>
      </c>
      <c r="J21" s="7">
        <v>0</v>
      </c>
      <c r="K21" s="7">
        <v>0</v>
      </c>
      <c r="L21" s="7">
        <v>0</v>
      </c>
      <c r="M21" s="7">
        <v>0</v>
      </c>
      <c r="N21" s="81"/>
      <c r="O21" s="81"/>
    </row>
    <row r="22" spans="3:22" x14ac:dyDescent="0.45">
      <c r="C22" s="15" t="s">
        <v>28</v>
      </c>
      <c r="D22" s="15" t="s">
        <v>49</v>
      </c>
      <c r="E22" s="16">
        <v>0</v>
      </c>
      <c r="F22" s="16">
        <v>0</v>
      </c>
      <c r="G22" s="16">
        <v>0</v>
      </c>
      <c r="H22" s="16">
        <v>0</v>
      </c>
      <c r="I22" s="61">
        <f>SUM('MUNICIPALITY TOTALS'!K522:K547)</f>
        <v>194765.14999999997</v>
      </c>
      <c r="J22" s="7">
        <v>0</v>
      </c>
      <c r="K22" s="7">
        <v>0</v>
      </c>
      <c r="L22" s="7">
        <v>0</v>
      </c>
      <c r="M22" s="7">
        <v>0</v>
      </c>
      <c r="N22" s="81"/>
      <c r="O22" s="81"/>
      <c r="P22" s="59" t="s">
        <v>4020</v>
      </c>
      <c r="Q22" s="59" t="s">
        <v>4022</v>
      </c>
      <c r="S22" s="59" t="s">
        <v>4025</v>
      </c>
      <c r="U22" s="59">
        <v>6.82</v>
      </c>
    </row>
    <row r="23" spans="3:22" x14ac:dyDescent="0.45">
      <c r="C23" s="15" t="s">
        <v>29</v>
      </c>
      <c r="D23" s="15" t="s">
        <v>51</v>
      </c>
      <c r="E23" s="16">
        <v>0</v>
      </c>
      <c r="F23" s="16">
        <v>0</v>
      </c>
      <c r="G23" s="16">
        <v>0</v>
      </c>
      <c r="H23" s="16">
        <v>0</v>
      </c>
      <c r="I23" s="61">
        <f>SUM('MUNICIPALITY TOTALS'!K548:K571)</f>
        <v>23.72</v>
      </c>
      <c r="J23" s="7">
        <v>0</v>
      </c>
      <c r="K23" s="7">
        <v>0</v>
      </c>
      <c r="L23" s="7">
        <v>0</v>
      </c>
      <c r="M23" s="7">
        <v>0</v>
      </c>
      <c r="N23" s="81"/>
      <c r="O23" s="81"/>
    </row>
    <row r="24" spans="3:22" x14ac:dyDescent="0.45">
      <c r="C24" s="15" t="s">
        <v>30</v>
      </c>
      <c r="D24" s="15" t="s">
        <v>41</v>
      </c>
      <c r="E24" s="16">
        <v>0</v>
      </c>
      <c r="F24" s="16">
        <v>0</v>
      </c>
      <c r="G24" s="16">
        <v>0</v>
      </c>
      <c r="H24" s="16">
        <v>0</v>
      </c>
      <c r="I24" s="61">
        <f>SUM('MUNICIPALITY TOTALS'!K572:K592)</f>
        <v>120184.93000000002</v>
      </c>
      <c r="J24" s="7">
        <v>0</v>
      </c>
      <c r="K24" s="7">
        <v>0</v>
      </c>
      <c r="L24" s="7">
        <v>0</v>
      </c>
      <c r="M24" s="7">
        <v>0</v>
      </c>
      <c r="N24" s="81"/>
      <c r="O24" s="81"/>
      <c r="Q24" s="59"/>
    </row>
    <row r="25" spans="3:22" x14ac:dyDescent="0.45">
      <c r="C25" s="15" t="s">
        <v>31</v>
      </c>
      <c r="D25" s="15" t="s">
        <v>50</v>
      </c>
      <c r="E25" s="16">
        <v>0</v>
      </c>
      <c r="F25" s="16">
        <v>0</v>
      </c>
      <c r="G25" s="16">
        <v>0</v>
      </c>
      <c r="H25" s="16">
        <v>0</v>
      </c>
      <c r="I25" s="61">
        <f>SUM('MUNICIPALITY TOTALS'!K593:K615)</f>
        <v>19555.399999999998</v>
      </c>
      <c r="J25" s="7">
        <v>0</v>
      </c>
      <c r="K25" s="7">
        <v>0</v>
      </c>
      <c r="L25" s="7">
        <v>0</v>
      </c>
      <c r="M25" s="7">
        <v>0</v>
      </c>
      <c r="N25" s="81"/>
      <c r="O25" s="81"/>
      <c r="Q25" s="59" t="s">
        <v>4023</v>
      </c>
    </row>
    <row r="26" spans="3:22" x14ac:dyDescent="0.45">
      <c r="C26" s="15" t="s">
        <v>86</v>
      </c>
      <c r="D26" s="15" t="s">
        <v>56</v>
      </c>
      <c r="E26" s="16">
        <v>0</v>
      </c>
      <c r="F26" s="16">
        <v>0</v>
      </c>
      <c r="G26" s="16">
        <v>0</v>
      </c>
      <c r="H26" s="16">
        <v>0</v>
      </c>
      <c r="I26" s="61"/>
      <c r="J26" s="7">
        <v>0</v>
      </c>
      <c r="K26" s="7">
        <v>0</v>
      </c>
      <c r="L26" s="7">
        <v>0</v>
      </c>
      <c r="M26" s="7">
        <v>0</v>
      </c>
      <c r="N26" s="81"/>
      <c r="O26" s="81"/>
    </row>
    <row r="27" spans="3:22" ht="42.6" customHeight="1" x14ac:dyDescent="0.45">
      <c r="C27" s="20"/>
      <c r="D27" s="20"/>
      <c r="E27" s="18"/>
      <c r="F27" s="18"/>
      <c r="G27" s="18"/>
      <c r="H27" s="18"/>
      <c r="I27" s="18"/>
      <c r="J27" s="21"/>
      <c r="K27" s="21"/>
      <c r="L27" s="21"/>
      <c r="M27" s="21"/>
      <c r="N27" s="22"/>
      <c r="O27" s="22"/>
    </row>
    <row r="28" spans="3:22" ht="15" customHeight="1" x14ac:dyDescent="0.45">
      <c r="C28" s="17"/>
      <c r="D28" s="17"/>
      <c r="E28" s="18">
        <f t="shared" ref="E28:I28" si="0">SUM(E4:E27)</f>
        <v>0</v>
      </c>
      <c r="F28" s="18">
        <f t="shared" si="0"/>
        <v>0</v>
      </c>
      <c r="G28" s="18">
        <f t="shared" si="0"/>
        <v>0</v>
      </c>
      <c r="H28" s="18">
        <f t="shared" si="0"/>
        <v>0</v>
      </c>
      <c r="I28" s="18">
        <f t="shared" si="0"/>
        <v>1162967.6699999997</v>
      </c>
      <c r="J28" s="21">
        <f>SUM(J4:J27)</f>
        <v>0</v>
      </c>
      <c r="K28" s="21">
        <f>SUM(K4:K27)</f>
        <v>0</v>
      </c>
      <c r="L28" s="21">
        <f t="shared" ref="L28:M28" si="1">SUM(L4:L27)</f>
        <v>0</v>
      </c>
      <c r="M28" s="21">
        <f t="shared" si="1"/>
        <v>0</v>
      </c>
      <c r="N28" s="21">
        <v>0</v>
      </c>
      <c r="O28" s="21">
        <v>0</v>
      </c>
    </row>
    <row r="29" spans="3:22" x14ac:dyDescent="0.45">
      <c r="I29" s="67" t="s">
        <v>61</v>
      </c>
    </row>
  </sheetData>
  <mergeCells count="2">
    <mergeCell ref="N4:O26"/>
    <mergeCell ref="A1:O1"/>
  </mergeCells>
  <pageMargins left="0.25" right="0.25" top="0.75" bottom="0.75" header="0.3" footer="0.3"/>
  <pageSetup orientation="landscape" r:id="rId1"/>
  <headerFooter>
    <oddHeader>&amp;CCLASS B and C FACILITY REPORT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FF1CF-FFB3-43E4-9D39-85270BEEBB16}">
  <sheetPr>
    <tabColor theme="9" tint="-0.249977111117893"/>
  </sheetPr>
  <dimension ref="A1:AD619"/>
  <sheetViews>
    <sheetView tabSelected="1" topLeftCell="E1" zoomScaleNormal="100" workbookViewId="0">
      <selection activeCell="E453" sqref="A453:XFD617"/>
    </sheetView>
  </sheetViews>
  <sheetFormatPr defaultColWidth="8.83984375" defaultRowHeight="11.7" x14ac:dyDescent="0.45"/>
  <cols>
    <col min="1" max="1" width="6.578125" style="30" hidden="1" customWidth="1"/>
    <col min="2" max="2" width="6.26171875" style="31" hidden="1" customWidth="1"/>
    <col min="3" max="3" width="10" style="32" hidden="1" customWidth="1"/>
    <col min="4" max="4" width="8" style="32" hidden="1" customWidth="1"/>
    <col min="5" max="5" width="7.83984375" style="36" customWidth="1"/>
    <col min="6" max="6" width="20.15625" style="36" customWidth="1"/>
    <col min="7" max="10" width="10.68359375" style="36" customWidth="1"/>
    <col min="11" max="11" width="10.68359375" style="53" customWidth="1"/>
    <col min="12" max="14" width="10.68359375" style="36" customWidth="1"/>
    <col min="15" max="15" width="10.68359375" style="29" customWidth="1"/>
    <col min="16" max="16" width="8.83984375" style="29" customWidth="1"/>
    <col min="17" max="17" width="5.15625" style="29" customWidth="1"/>
    <col min="18" max="18" width="16" style="52" customWidth="1"/>
    <col min="19" max="19" width="11.15625" style="52" customWidth="1"/>
    <col min="20" max="20" width="14.26171875" style="52" customWidth="1"/>
    <col min="21" max="21" width="13.578125" style="52" customWidth="1"/>
    <col min="22" max="22" width="12.83984375" style="52" customWidth="1"/>
    <col min="23" max="23" width="13.26171875" style="52" customWidth="1"/>
    <col min="24" max="24" width="13.15625" style="52" customWidth="1"/>
    <col min="25" max="25" width="13.578125" style="52" customWidth="1"/>
    <col min="26" max="26" width="13.68359375" style="52" customWidth="1"/>
    <col min="27" max="27" width="12" style="52" customWidth="1"/>
    <col min="28" max="28" width="15.15625" style="52" customWidth="1"/>
    <col min="29" max="29" width="8.83984375" style="29" customWidth="1"/>
    <col min="30" max="16384" width="8.83984375" style="29"/>
  </cols>
  <sheetData>
    <row r="1" spans="1:29" ht="20.399999999999999" x14ac:dyDescent="0.45">
      <c r="A1" s="4" t="s">
        <v>52</v>
      </c>
      <c r="B1" s="5" t="s">
        <v>7</v>
      </c>
      <c r="C1" s="2" t="s">
        <v>1</v>
      </c>
      <c r="D1" s="2" t="s">
        <v>62</v>
      </c>
      <c r="E1" s="2" t="s">
        <v>63</v>
      </c>
      <c r="F1" s="2" t="s">
        <v>64</v>
      </c>
      <c r="G1" s="6" t="s">
        <v>8</v>
      </c>
      <c r="H1" s="6" t="s">
        <v>848</v>
      </c>
      <c r="I1" s="6" t="s">
        <v>53</v>
      </c>
      <c r="J1" s="6" t="s">
        <v>9</v>
      </c>
      <c r="K1" s="66" t="s">
        <v>10</v>
      </c>
      <c r="L1" s="6" t="s">
        <v>55</v>
      </c>
      <c r="M1" s="6" t="s">
        <v>59</v>
      </c>
      <c r="N1" s="6" t="s">
        <v>57</v>
      </c>
      <c r="O1" s="6" t="s">
        <v>60</v>
      </c>
      <c r="P1" s="8"/>
      <c r="Q1" s="8"/>
      <c r="R1" s="66" t="s">
        <v>10</v>
      </c>
      <c r="S1" s="66" t="s">
        <v>10</v>
      </c>
      <c r="T1" s="66" t="s">
        <v>10</v>
      </c>
      <c r="U1" s="66" t="s">
        <v>10</v>
      </c>
      <c r="V1" s="66" t="s">
        <v>10</v>
      </c>
      <c r="W1" s="66" t="s">
        <v>10</v>
      </c>
      <c r="X1" s="66" t="s">
        <v>10</v>
      </c>
      <c r="Y1" s="66" t="s">
        <v>10</v>
      </c>
      <c r="Z1" s="66" t="s">
        <v>10</v>
      </c>
      <c r="AA1" s="66" t="s">
        <v>10</v>
      </c>
      <c r="AB1" s="66" t="s">
        <v>10</v>
      </c>
      <c r="AC1" s="8"/>
    </row>
    <row r="2" spans="1:29" s="24" customFormat="1" ht="12" thickBot="1" x14ac:dyDescent="0.5">
      <c r="A2" s="84" t="s">
        <v>4300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R2" s="68" t="s">
        <v>4028</v>
      </c>
      <c r="S2" s="68" t="s">
        <v>4028</v>
      </c>
      <c r="T2" s="68" t="s">
        <v>4031</v>
      </c>
      <c r="U2" s="68" t="s">
        <v>4032</v>
      </c>
      <c r="V2" s="68" t="s">
        <v>4033</v>
      </c>
      <c r="W2" s="68" t="s">
        <v>4035</v>
      </c>
      <c r="X2" s="68" t="s">
        <v>4036</v>
      </c>
      <c r="Y2" s="68" t="s">
        <v>4037</v>
      </c>
      <c r="Z2" s="68" t="s">
        <v>4038</v>
      </c>
      <c r="AA2" s="68" t="s">
        <v>4039</v>
      </c>
      <c r="AB2" s="68" t="s">
        <v>4040</v>
      </c>
    </row>
    <row r="3" spans="1:29" s="24" customFormat="1" ht="24.6" customHeight="1" x14ac:dyDescent="0.55000000000000004">
      <c r="A3" s="25" t="s">
        <v>0</v>
      </c>
      <c r="B3" s="26" t="s">
        <v>0</v>
      </c>
      <c r="C3" s="27"/>
      <c r="D3" s="27"/>
      <c r="E3" s="27"/>
      <c r="F3" s="27"/>
      <c r="G3" s="28" t="s">
        <v>3</v>
      </c>
      <c r="H3" s="28" t="s">
        <v>4</v>
      </c>
      <c r="I3" s="28" t="s">
        <v>28</v>
      </c>
      <c r="J3" s="28">
        <v>19</v>
      </c>
      <c r="K3" s="74" t="s">
        <v>86</v>
      </c>
      <c r="L3" s="28" t="s">
        <v>54</v>
      </c>
      <c r="M3" s="28" t="s">
        <v>58</v>
      </c>
      <c r="N3" s="28">
        <v>27</v>
      </c>
      <c r="O3" s="28">
        <v>30</v>
      </c>
      <c r="R3" s="69" t="s">
        <v>4034</v>
      </c>
      <c r="S3" s="69" t="s">
        <v>4030</v>
      </c>
      <c r="T3" s="69" t="s">
        <v>4034</v>
      </c>
      <c r="U3" s="69" t="s">
        <v>4034</v>
      </c>
      <c r="V3" s="69" t="s">
        <v>4029</v>
      </c>
      <c r="W3" s="69" t="s">
        <v>4034</v>
      </c>
      <c r="X3" s="69" t="s">
        <v>4034</v>
      </c>
      <c r="Y3" s="69" t="s">
        <v>4034</v>
      </c>
      <c r="Z3" s="69" t="s">
        <v>4030</v>
      </c>
      <c r="AA3" s="69" t="s">
        <v>4034</v>
      </c>
      <c r="AB3" s="69" t="s">
        <v>4034</v>
      </c>
    </row>
    <row r="4" spans="1:29" s="8" customFormat="1" hidden="1" x14ac:dyDescent="0.45">
      <c r="A4" s="30"/>
      <c r="B4" s="31"/>
      <c r="C4" s="32" t="s">
        <v>12</v>
      </c>
      <c r="D4" s="33" t="s">
        <v>12</v>
      </c>
      <c r="E4" s="34" t="s">
        <v>13</v>
      </c>
      <c r="F4" s="35" t="s">
        <v>65</v>
      </c>
      <c r="G4" s="36">
        <v>0</v>
      </c>
      <c r="H4" s="36">
        <v>0</v>
      </c>
      <c r="I4" s="36">
        <v>0</v>
      </c>
      <c r="J4" s="36">
        <v>0</v>
      </c>
      <c r="K4" s="53">
        <f t="shared" ref="K4:K67" si="0">SUM(R4:AB4)</f>
        <v>0</v>
      </c>
      <c r="L4" s="36">
        <v>0</v>
      </c>
      <c r="M4" s="36">
        <v>0</v>
      </c>
      <c r="N4" s="36">
        <v>0</v>
      </c>
      <c r="O4" s="36">
        <v>0</v>
      </c>
      <c r="P4" s="29"/>
      <c r="Q4" s="29"/>
      <c r="R4" s="52">
        <v>0</v>
      </c>
      <c r="S4" s="52">
        <v>0</v>
      </c>
      <c r="T4" s="52">
        <v>0</v>
      </c>
      <c r="U4" s="52">
        <v>0</v>
      </c>
      <c r="V4" s="52">
        <v>0</v>
      </c>
      <c r="W4" s="52">
        <v>0</v>
      </c>
      <c r="X4" s="52">
        <v>0</v>
      </c>
      <c r="Y4" s="52">
        <v>0</v>
      </c>
      <c r="Z4" s="52">
        <v>0</v>
      </c>
      <c r="AA4" s="52">
        <v>0</v>
      </c>
      <c r="AB4" s="52">
        <v>0</v>
      </c>
      <c r="AC4" s="29"/>
    </row>
    <row r="5" spans="1:29" hidden="1" x14ac:dyDescent="0.45">
      <c r="C5" s="32" t="s">
        <v>12</v>
      </c>
      <c r="D5" s="33" t="s">
        <v>14</v>
      </c>
      <c r="E5" s="34" t="s">
        <v>13</v>
      </c>
      <c r="F5" s="35" t="s">
        <v>66</v>
      </c>
      <c r="G5" s="36">
        <v>0</v>
      </c>
      <c r="H5" s="36">
        <v>0</v>
      </c>
      <c r="I5" s="36">
        <v>0</v>
      </c>
      <c r="J5" s="36">
        <v>0</v>
      </c>
      <c r="K5" s="53">
        <f t="shared" si="0"/>
        <v>0</v>
      </c>
      <c r="L5" s="36">
        <v>0</v>
      </c>
      <c r="M5" s="36">
        <v>0</v>
      </c>
      <c r="N5" s="36">
        <v>0</v>
      </c>
      <c r="O5" s="36">
        <v>0</v>
      </c>
      <c r="R5" s="52">
        <v>0</v>
      </c>
      <c r="S5" s="52">
        <v>0</v>
      </c>
      <c r="T5" s="52">
        <v>0</v>
      </c>
      <c r="U5" s="52">
        <v>0</v>
      </c>
      <c r="V5" s="52">
        <v>0</v>
      </c>
      <c r="W5" s="52">
        <v>0</v>
      </c>
      <c r="X5" s="52">
        <v>0</v>
      </c>
      <c r="Y5" s="52">
        <v>0</v>
      </c>
      <c r="Z5" s="52">
        <v>0</v>
      </c>
      <c r="AA5" s="52">
        <v>0</v>
      </c>
      <c r="AB5" s="52">
        <v>0</v>
      </c>
    </row>
    <row r="6" spans="1:29" hidden="1" x14ac:dyDescent="0.45">
      <c r="C6" s="32" t="s">
        <v>12</v>
      </c>
      <c r="D6" s="33" t="s">
        <v>15</v>
      </c>
      <c r="E6" s="34" t="s">
        <v>13</v>
      </c>
      <c r="F6" s="35" t="s">
        <v>67</v>
      </c>
      <c r="G6" s="36">
        <v>0</v>
      </c>
      <c r="H6" s="36">
        <v>0</v>
      </c>
      <c r="I6" s="36">
        <v>0</v>
      </c>
      <c r="J6" s="36">
        <v>0</v>
      </c>
      <c r="K6" s="53">
        <f t="shared" si="0"/>
        <v>0</v>
      </c>
      <c r="L6" s="36">
        <v>0</v>
      </c>
      <c r="M6" s="36">
        <v>0</v>
      </c>
      <c r="N6" s="36">
        <v>0</v>
      </c>
      <c r="O6" s="36">
        <v>0</v>
      </c>
      <c r="R6" s="52">
        <v>0</v>
      </c>
      <c r="S6" s="52">
        <v>0</v>
      </c>
      <c r="T6" s="52">
        <v>0</v>
      </c>
      <c r="U6" s="52">
        <v>0</v>
      </c>
      <c r="V6" s="52">
        <v>0</v>
      </c>
      <c r="W6" s="52">
        <v>0</v>
      </c>
      <c r="X6" s="52">
        <v>0</v>
      </c>
      <c r="Y6" s="52">
        <v>0</v>
      </c>
      <c r="Z6" s="52">
        <v>0</v>
      </c>
      <c r="AA6" s="52">
        <v>0</v>
      </c>
      <c r="AB6" s="52">
        <v>0</v>
      </c>
    </row>
    <row r="7" spans="1:29" hidden="1" x14ac:dyDescent="0.45">
      <c r="C7" s="32" t="s">
        <v>12</v>
      </c>
      <c r="D7" s="33" t="s">
        <v>16</v>
      </c>
      <c r="E7" s="34" t="s">
        <v>13</v>
      </c>
      <c r="F7" s="35" t="s">
        <v>68</v>
      </c>
      <c r="G7" s="36">
        <v>0</v>
      </c>
      <c r="H7" s="36">
        <v>0</v>
      </c>
      <c r="I7" s="36">
        <v>0</v>
      </c>
      <c r="J7" s="36">
        <v>0</v>
      </c>
      <c r="K7" s="53">
        <f t="shared" si="0"/>
        <v>0</v>
      </c>
      <c r="L7" s="36">
        <v>0</v>
      </c>
      <c r="M7" s="36">
        <v>0</v>
      </c>
      <c r="N7" s="36">
        <v>0</v>
      </c>
      <c r="O7" s="36">
        <v>0</v>
      </c>
      <c r="R7" s="52">
        <v>0</v>
      </c>
      <c r="S7" s="52">
        <v>0</v>
      </c>
      <c r="T7" s="52">
        <v>0</v>
      </c>
      <c r="U7" s="52">
        <v>0</v>
      </c>
      <c r="V7" s="52">
        <v>0</v>
      </c>
      <c r="W7" s="52">
        <v>0</v>
      </c>
      <c r="X7" s="52">
        <v>0</v>
      </c>
      <c r="Y7" s="52">
        <v>0</v>
      </c>
      <c r="Z7" s="52">
        <v>0</v>
      </c>
      <c r="AA7" s="52">
        <v>0</v>
      </c>
      <c r="AB7" s="52">
        <v>0</v>
      </c>
    </row>
    <row r="8" spans="1:29" hidden="1" x14ac:dyDescent="0.45">
      <c r="C8" s="32" t="s">
        <v>12</v>
      </c>
      <c r="D8" s="33" t="s">
        <v>17</v>
      </c>
      <c r="E8" s="34" t="s">
        <v>13</v>
      </c>
      <c r="F8" s="35" t="s">
        <v>69</v>
      </c>
      <c r="G8" s="36">
        <v>0</v>
      </c>
      <c r="H8" s="36">
        <v>0</v>
      </c>
      <c r="I8" s="36">
        <v>0</v>
      </c>
      <c r="J8" s="36">
        <v>0</v>
      </c>
      <c r="K8" s="53">
        <f t="shared" si="0"/>
        <v>0</v>
      </c>
      <c r="L8" s="36">
        <v>0</v>
      </c>
      <c r="M8" s="36">
        <v>0</v>
      </c>
      <c r="N8" s="36">
        <v>0</v>
      </c>
      <c r="O8" s="36">
        <v>0</v>
      </c>
      <c r="R8" s="52">
        <v>0</v>
      </c>
      <c r="S8" s="52">
        <v>0</v>
      </c>
      <c r="T8" s="52">
        <v>0</v>
      </c>
      <c r="U8" s="52">
        <v>0</v>
      </c>
      <c r="V8" s="52">
        <v>0</v>
      </c>
      <c r="W8" s="52">
        <v>0</v>
      </c>
      <c r="X8" s="52">
        <v>0</v>
      </c>
      <c r="Y8" s="52">
        <v>0</v>
      </c>
      <c r="Z8" s="52">
        <v>0</v>
      </c>
      <c r="AA8" s="52">
        <v>0</v>
      </c>
      <c r="AB8" s="52">
        <v>0</v>
      </c>
    </row>
    <row r="9" spans="1:29" hidden="1" x14ac:dyDescent="0.45">
      <c r="C9" s="32" t="s">
        <v>12</v>
      </c>
      <c r="D9" s="33" t="s">
        <v>18</v>
      </c>
      <c r="E9" s="34" t="s">
        <v>13</v>
      </c>
      <c r="F9" s="35" t="s">
        <v>70</v>
      </c>
      <c r="G9" s="36">
        <v>0</v>
      </c>
      <c r="H9" s="36">
        <v>0</v>
      </c>
      <c r="I9" s="36">
        <v>0</v>
      </c>
      <c r="J9" s="36">
        <v>0</v>
      </c>
      <c r="K9" s="53">
        <f t="shared" si="0"/>
        <v>0</v>
      </c>
      <c r="L9" s="36">
        <v>0</v>
      </c>
      <c r="M9" s="36">
        <v>0</v>
      </c>
      <c r="N9" s="36">
        <v>0</v>
      </c>
      <c r="O9" s="36">
        <v>0</v>
      </c>
      <c r="R9" s="52">
        <v>0</v>
      </c>
      <c r="S9" s="52">
        <v>0</v>
      </c>
      <c r="T9" s="52">
        <v>0</v>
      </c>
      <c r="U9" s="52">
        <v>0</v>
      </c>
      <c r="V9" s="52">
        <v>0</v>
      </c>
      <c r="W9" s="52">
        <v>0</v>
      </c>
      <c r="X9" s="52">
        <v>0</v>
      </c>
      <c r="Y9" s="52">
        <v>0</v>
      </c>
      <c r="Z9" s="52">
        <v>0</v>
      </c>
      <c r="AA9" s="52">
        <v>0</v>
      </c>
      <c r="AB9" s="52">
        <v>0</v>
      </c>
    </row>
    <row r="10" spans="1:29" hidden="1" x14ac:dyDescent="0.45">
      <c r="C10" s="32" t="s">
        <v>12</v>
      </c>
      <c r="D10" s="33" t="s">
        <v>19</v>
      </c>
      <c r="E10" s="34" t="s">
        <v>13</v>
      </c>
      <c r="F10" s="35" t="s">
        <v>71</v>
      </c>
      <c r="G10" s="36">
        <v>0</v>
      </c>
      <c r="H10" s="36">
        <v>0</v>
      </c>
      <c r="I10" s="36">
        <v>0</v>
      </c>
      <c r="J10" s="36">
        <v>0</v>
      </c>
      <c r="K10" s="53">
        <f t="shared" si="0"/>
        <v>0</v>
      </c>
      <c r="L10" s="36">
        <v>0</v>
      </c>
      <c r="M10" s="36">
        <v>0</v>
      </c>
      <c r="N10" s="36">
        <v>0</v>
      </c>
      <c r="O10" s="36">
        <v>0</v>
      </c>
      <c r="R10" s="52">
        <v>0</v>
      </c>
      <c r="S10" s="52">
        <v>0</v>
      </c>
      <c r="T10" s="52">
        <v>0</v>
      </c>
      <c r="U10" s="52">
        <v>0</v>
      </c>
      <c r="V10" s="52">
        <v>0</v>
      </c>
      <c r="W10" s="52">
        <v>0</v>
      </c>
      <c r="X10" s="52">
        <v>0</v>
      </c>
      <c r="Y10" s="52">
        <v>0</v>
      </c>
      <c r="Z10" s="52">
        <v>0</v>
      </c>
      <c r="AA10" s="52">
        <v>0</v>
      </c>
      <c r="AB10" s="52">
        <v>0</v>
      </c>
    </row>
    <row r="11" spans="1:29" hidden="1" x14ac:dyDescent="0.45">
      <c r="C11" s="32" t="s">
        <v>12</v>
      </c>
      <c r="D11" s="33" t="s">
        <v>20</v>
      </c>
      <c r="E11" s="34" t="s">
        <v>13</v>
      </c>
      <c r="F11" s="35" t="s">
        <v>72</v>
      </c>
      <c r="G11" s="36">
        <v>0</v>
      </c>
      <c r="H11" s="36">
        <v>0</v>
      </c>
      <c r="I11" s="36">
        <v>0</v>
      </c>
      <c r="J11" s="36">
        <v>0</v>
      </c>
      <c r="K11" s="53">
        <f t="shared" si="0"/>
        <v>0</v>
      </c>
      <c r="L11" s="36">
        <v>0</v>
      </c>
      <c r="M11" s="36">
        <v>0</v>
      </c>
      <c r="N11" s="36">
        <v>0</v>
      </c>
      <c r="O11" s="36">
        <v>0</v>
      </c>
      <c r="R11" s="52">
        <v>0</v>
      </c>
      <c r="S11" s="52">
        <v>0</v>
      </c>
      <c r="T11" s="52">
        <v>0</v>
      </c>
      <c r="U11" s="52">
        <v>0</v>
      </c>
      <c r="V11" s="52">
        <v>0</v>
      </c>
      <c r="W11" s="52">
        <v>0</v>
      </c>
      <c r="X11" s="52">
        <v>0</v>
      </c>
      <c r="Y11" s="52">
        <v>0</v>
      </c>
      <c r="Z11" s="52">
        <v>0</v>
      </c>
      <c r="AA11" s="52">
        <v>0</v>
      </c>
      <c r="AB11" s="52">
        <v>0</v>
      </c>
    </row>
    <row r="12" spans="1:29" hidden="1" x14ac:dyDescent="0.45">
      <c r="C12" s="32" t="s">
        <v>12</v>
      </c>
      <c r="D12" s="33" t="s">
        <v>21</v>
      </c>
      <c r="E12" s="34" t="s">
        <v>13</v>
      </c>
      <c r="F12" s="35" t="s">
        <v>73</v>
      </c>
      <c r="G12" s="36">
        <v>0</v>
      </c>
      <c r="H12" s="36">
        <v>0</v>
      </c>
      <c r="I12" s="36">
        <v>0</v>
      </c>
      <c r="J12" s="36">
        <v>0</v>
      </c>
      <c r="K12" s="53">
        <f t="shared" si="0"/>
        <v>0</v>
      </c>
      <c r="L12" s="36">
        <v>0</v>
      </c>
      <c r="M12" s="36">
        <v>0</v>
      </c>
      <c r="N12" s="36">
        <v>0</v>
      </c>
      <c r="O12" s="36">
        <v>0</v>
      </c>
      <c r="R12" s="52">
        <v>0</v>
      </c>
      <c r="S12" s="52">
        <v>0</v>
      </c>
      <c r="T12" s="52">
        <v>0</v>
      </c>
      <c r="U12" s="52">
        <v>0</v>
      </c>
      <c r="V12" s="52">
        <v>0</v>
      </c>
      <c r="W12" s="52">
        <v>0</v>
      </c>
      <c r="X12" s="52">
        <v>0</v>
      </c>
      <c r="Y12" s="52">
        <v>0</v>
      </c>
      <c r="Z12" s="52">
        <v>0</v>
      </c>
      <c r="AA12" s="52">
        <v>0</v>
      </c>
      <c r="AB12" s="52">
        <v>0</v>
      </c>
    </row>
    <row r="13" spans="1:29" hidden="1" x14ac:dyDescent="0.45">
      <c r="C13" s="32" t="s">
        <v>12</v>
      </c>
      <c r="D13" s="33" t="s">
        <v>22</v>
      </c>
      <c r="E13" s="34" t="s">
        <v>13</v>
      </c>
      <c r="F13" s="35" t="s">
        <v>74</v>
      </c>
      <c r="G13" s="36">
        <v>0</v>
      </c>
      <c r="H13" s="36">
        <v>0</v>
      </c>
      <c r="I13" s="36">
        <v>0</v>
      </c>
      <c r="J13" s="36">
        <v>0</v>
      </c>
      <c r="K13" s="53">
        <f t="shared" si="0"/>
        <v>0</v>
      </c>
      <c r="L13" s="36">
        <v>0</v>
      </c>
      <c r="M13" s="36">
        <v>0</v>
      </c>
      <c r="N13" s="36">
        <v>0</v>
      </c>
      <c r="O13" s="36">
        <v>0</v>
      </c>
      <c r="R13" s="52">
        <v>0</v>
      </c>
      <c r="S13" s="52">
        <v>0</v>
      </c>
      <c r="T13" s="52">
        <v>0</v>
      </c>
      <c r="U13" s="52">
        <v>0</v>
      </c>
      <c r="V13" s="52">
        <v>0</v>
      </c>
      <c r="W13" s="52">
        <v>0</v>
      </c>
      <c r="X13" s="52">
        <v>0</v>
      </c>
      <c r="Y13" s="52">
        <v>0</v>
      </c>
      <c r="Z13" s="52">
        <v>0</v>
      </c>
      <c r="AA13" s="52">
        <v>0</v>
      </c>
      <c r="AB13" s="52">
        <v>0</v>
      </c>
    </row>
    <row r="14" spans="1:29" hidden="1" x14ac:dyDescent="0.45">
      <c r="C14" s="32" t="s">
        <v>12</v>
      </c>
      <c r="D14" s="33" t="s">
        <v>23</v>
      </c>
      <c r="E14" s="34" t="s">
        <v>13</v>
      </c>
      <c r="F14" s="35" t="s">
        <v>75</v>
      </c>
      <c r="G14" s="36">
        <v>0</v>
      </c>
      <c r="H14" s="36">
        <v>0</v>
      </c>
      <c r="I14" s="36">
        <v>0</v>
      </c>
      <c r="J14" s="36">
        <v>0</v>
      </c>
      <c r="K14" s="53">
        <f t="shared" si="0"/>
        <v>0</v>
      </c>
      <c r="L14" s="36">
        <v>0</v>
      </c>
      <c r="M14" s="36">
        <v>0</v>
      </c>
      <c r="N14" s="36">
        <v>0</v>
      </c>
      <c r="O14" s="36">
        <v>0</v>
      </c>
      <c r="R14" s="52">
        <v>0</v>
      </c>
      <c r="S14" s="52">
        <v>0</v>
      </c>
      <c r="T14" s="52">
        <v>0</v>
      </c>
      <c r="U14" s="52">
        <v>0</v>
      </c>
      <c r="V14" s="52">
        <v>0</v>
      </c>
      <c r="W14" s="52">
        <v>0</v>
      </c>
      <c r="X14" s="52">
        <v>0</v>
      </c>
      <c r="Y14" s="52">
        <v>0</v>
      </c>
      <c r="Z14" s="52">
        <v>0</v>
      </c>
      <c r="AA14" s="52">
        <v>0</v>
      </c>
      <c r="AB14" s="52">
        <v>0</v>
      </c>
    </row>
    <row r="15" spans="1:29" hidden="1" x14ac:dyDescent="0.45">
      <c r="C15" s="32" t="s">
        <v>12</v>
      </c>
      <c r="D15" s="33" t="s">
        <v>24</v>
      </c>
      <c r="E15" s="34" t="s">
        <v>13</v>
      </c>
      <c r="F15" s="35" t="s">
        <v>76</v>
      </c>
      <c r="G15" s="36">
        <v>0</v>
      </c>
      <c r="H15" s="36">
        <v>0</v>
      </c>
      <c r="I15" s="36">
        <v>0</v>
      </c>
      <c r="J15" s="36">
        <v>0</v>
      </c>
      <c r="K15" s="53">
        <f t="shared" si="0"/>
        <v>0</v>
      </c>
      <c r="L15" s="36">
        <v>0</v>
      </c>
      <c r="M15" s="36">
        <v>0</v>
      </c>
      <c r="N15" s="36">
        <v>0</v>
      </c>
      <c r="O15" s="36">
        <v>0</v>
      </c>
      <c r="R15" s="52">
        <v>0</v>
      </c>
      <c r="S15" s="52">
        <v>0</v>
      </c>
      <c r="T15" s="52">
        <v>0</v>
      </c>
      <c r="U15" s="52">
        <v>0</v>
      </c>
      <c r="V15" s="52">
        <v>0</v>
      </c>
      <c r="W15" s="52">
        <v>0</v>
      </c>
      <c r="X15" s="52">
        <v>0</v>
      </c>
      <c r="Y15" s="52">
        <v>0</v>
      </c>
      <c r="Z15" s="52">
        <v>0</v>
      </c>
      <c r="AA15" s="52">
        <v>0</v>
      </c>
      <c r="AB15" s="52">
        <v>0</v>
      </c>
    </row>
    <row r="16" spans="1:29" hidden="1" x14ac:dyDescent="0.45">
      <c r="C16" s="32" t="s">
        <v>12</v>
      </c>
      <c r="D16" s="33" t="s">
        <v>25</v>
      </c>
      <c r="E16" s="34" t="s">
        <v>13</v>
      </c>
      <c r="F16" s="35" t="s">
        <v>77</v>
      </c>
      <c r="G16" s="36">
        <v>0</v>
      </c>
      <c r="H16" s="36">
        <v>0</v>
      </c>
      <c r="I16" s="36">
        <v>0</v>
      </c>
      <c r="J16" s="36">
        <v>0</v>
      </c>
      <c r="K16" s="53">
        <f t="shared" si="0"/>
        <v>0</v>
      </c>
      <c r="L16" s="36">
        <v>0</v>
      </c>
      <c r="M16" s="36">
        <v>0</v>
      </c>
      <c r="N16" s="36">
        <v>0</v>
      </c>
      <c r="O16" s="36">
        <v>0</v>
      </c>
      <c r="R16" s="52">
        <v>0</v>
      </c>
      <c r="S16" s="52">
        <v>0</v>
      </c>
      <c r="T16" s="52">
        <v>0</v>
      </c>
      <c r="U16" s="52">
        <v>0</v>
      </c>
      <c r="V16" s="52">
        <v>0</v>
      </c>
      <c r="W16" s="52">
        <v>0</v>
      </c>
      <c r="X16" s="52">
        <v>0</v>
      </c>
      <c r="Y16" s="52">
        <v>0</v>
      </c>
      <c r="Z16" s="52">
        <v>0</v>
      </c>
      <c r="AA16" s="52">
        <v>0</v>
      </c>
      <c r="AB16" s="52">
        <v>0</v>
      </c>
    </row>
    <row r="17" spans="1:28" hidden="1" x14ac:dyDescent="0.45">
      <c r="A17" s="78"/>
      <c r="B17" s="78"/>
      <c r="C17" s="32" t="s">
        <v>12</v>
      </c>
      <c r="D17" s="33" t="s">
        <v>26</v>
      </c>
      <c r="E17" s="34" t="s">
        <v>13</v>
      </c>
      <c r="F17" s="35" t="s">
        <v>78</v>
      </c>
      <c r="G17" s="36">
        <v>0</v>
      </c>
      <c r="H17" s="36">
        <v>0</v>
      </c>
      <c r="I17" s="36">
        <v>0</v>
      </c>
      <c r="J17" s="36">
        <v>0</v>
      </c>
      <c r="K17" s="53">
        <f t="shared" si="0"/>
        <v>0</v>
      </c>
      <c r="L17" s="36">
        <v>0</v>
      </c>
      <c r="M17" s="36">
        <v>0</v>
      </c>
      <c r="N17" s="36">
        <v>0</v>
      </c>
      <c r="O17" s="36">
        <v>0</v>
      </c>
      <c r="R17" s="52">
        <v>0</v>
      </c>
      <c r="S17" s="52">
        <v>0</v>
      </c>
      <c r="T17" s="52">
        <v>0</v>
      </c>
      <c r="U17" s="52">
        <v>0</v>
      </c>
      <c r="V17" s="52">
        <v>0</v>
      </c>
      <c r="W17" s="52">
        <v>0</v>
      </c>
      <c r="X17" s="52">
        <v>0</v>
      </c>
      <c r="Y17" s="52">
        <v>0</v>
      </c>
      <c r="Z17" s="52">
        <v>0</v>
      </c>
      <c r="AA17" s="52">
        <v>0</v>
      </c>
      <c r="AB17" s="52">
        <v>0</v>
      </c>
    </row>
    <row r="18" spans="1:28" hidden="1" x14ac:dyDescent="0.45">
      <c r="C18" s="32" t="s">
        <v>12</v>
      </c>
      <c r="D18" s="33" t="s">
        <v>3</v>
      </c>
      <c r="E18" s="34" t="s">
        <v>13</v>
      </c>
      <c r="F18" s="35" t="s">
        <v>79</v>
      </c>
      <c r="G18" s="36">
        <v>0</v>
      </c>
      <c r="H18" s="36">
        <v>0</v>
      </c>
      <c r="I18" s="36">
        <v>0</v>
      </c>
      <c r="J18" s="36">
        <v>0</v>
      </c>
      <c r="K18" s="53">
        <f t="shared" si="0"/>
        <v>0</v>
      </c>
      <c r="L18" s="36">
        <v>0</v>
      </c>
      <c r="M18" s="36">
        <v>0</v>
      </c>
      <c r="N18" s="36">
        <v>0</v>
      </c>
      <c r="O18" s="36">
        <v>0</v>
      </c>
      <c r="R18" s="52">
        <v>0</v>
      </c>
      <c r="S18" s="52">
        <v>0</v>
      </c>
      <c r="T18" s="52">
        <v>0</v>
      </c>
      <c r="U18" s="52">
        <v>0</v>
      </c>
      <c r="V18" s="52">
        <v>0</v>
      </c>
      <c r="W18" s="52">
        <v>0</v>
      </c>
      <c r="X18" s="52">
        <v>0</v>
      </c>
      <c r="Y18" s="52">
        <v>0</v>
      </c>
      <c r="Z18" s="52">
        <v>0</v>
      </c>
      <c r="AA18" s="52">
        <v>0</v>
      </c>
      <c r="AB18" s="52">
        <v>0</v>
      </c>
    </row>
    <row r="19" spans="1:28" hidden="1" x14ac:dyDescent="0.45">
      <c r="C19" s="32" t="s">
        <v>12</v>
      </c>
      <c r="D19" s="33" t="s">
        <v>27</v>
      </c>
      <c r="E19" s="34" t="s">
        <v>13</v>
      </c>
      <c r="F19" s="35" t="s">
        <v>80</v>
      </c>
      <c r="G19" s="36">
        <v>0</v>
      </c>
      <c r="H19" s="36">
        <v>0</v>
      </c>
      <c r="I19" s="36">
        <v>0</v>
      </c>
      <c r="J19" s="36">
        <v>0</v>
      </c>
      <c r="K19" s="53">
        <f t="shared" si="0"/>
        <v>0</v>
      </c>
      <c r="L19" s="36">
        <v>0</v>
      </c>
      <c r="M19" s="36">
        <v>0</v>
      </c>
      <c r="N19" s="36">
        <v>0</v>
      </c>
      <c r="O19" s="36">
        <v>0</v>
      </c>
      <c r="R19" s="52">
        <v>0</v>
      </c>
      <c r="S19" s="52">
        <v>0</v>
      </c>
      <c r="T19" s="52">
        <v>0</v>
      </c>
      <c r="U19" s="52">
        <v>0</v>
      </c>
      <c r="V19" s="52">
        <v>0</v>
      </c>
      <c r="W19" s="52">
        <v>0</v>
      </c>
      <c r="X19" s="52">
        <v>0</v>
      </c>
      <c r="Y19" s="52">
        <v>0</v>
      </c>
      <c r="Z19" s="52">
        <v>0</v>
      </c>
      <c r="AA19" s="52">
        <v>0</v>
      </c>
      <c r="AB19" s="52">
        <v>0</v>
      </c>
    </row>
    <row r="20" spans="1:28" hidden="1" x14ac:dyDescent="0.45">
      <c r="D20" s="33"/>
      <c r="E20" s="34" t="s">
        <v>13</v>
      </c>
      <c r="F20" s="35" t="s">
        <v>1769</v>
      </c>
      <c r="K20" s="53">
        <f t="shared" si="0"/>
        <v>0</v>
      </c>
      <c r="O20" s="36"/>
      <c r="R20" s="52">
        <v>0</v>
      </c>
      <c r="S20" s="52">
        <v>0</v>
      </c>
      <c r="T20" s="52">
        <v>0</v>
      </c>
      <c r="U20" s="52">
        <v>0</v>
      </c>
      <c r="V20" s="52">
        <v>0</v>
      </c>
      <c r="W20" s="52">
        <v>0</v>
      </c>
      <c r="X20" s="52">
        <v>0</v>
      </c>
      <c r="Y20" s="52">
        <v>0</v>
      </c>
      <c r="Z20" s="52">
        <v>0</v>
      </c>
      <c r="AA20" s="52">
        <v>0</v>
      </c>
      <c r="AB20" s="52">
        <v>0</v>
      </c>
    </row>
    <row r="21" spans="1:28" hidden="1" x14ac:dyDescent="0.45">
      <c r="C21" s="32" t="s">
        <v>12</v>
      </c>
      <c r="D21" s="33" t="s">
        <v>4</v>
      </c>
      <c r="E21" s="34" t="s">
        <v>13</v>
      </c>
      <c r="F21" s="35" t="s">
        <v>81</v>
      </c>
      <c r="G21" s="36">
        <v>0</v>
      </c>
      <c r="H21" s="36">
        <v>0</v>
      </c>
      <c r="I21" s="36">
        <v>0</v>
      </c>
      <c r="J21" s="36">
        <v>0</v>
      </c>
      <c r="K21" s="53">
        <f t="shared" si="0"/>
        <v>0</v>
      </c>
      <c r="L21" s="36">
        <v>0</v>
      </c>
      <c r="M21" s="36">
        <v>0</v>
      </c>
      <c r="N21" s="36">
        <v>0</v>
      </c>
      <c r="O21" s="36">
        <v>0</v>
      </c>
      <c r="R21" s="52">
        <v>0</v>
      </c>
      <c r="S21" s="52">
        <v>0</v>
      </c>
      <c r="T21" s="52">
        <v>0</v>
      </c>
      <c r="U21" s="52">
        <v>0</v>
      </c>
      <c r="V21" s="52">
        <v>0</v>
      </c>
      <c r="W21" s="52">
        <v>0</v>
      </c>
      <c r="X21" s="52">
        <v>0</v>
      </c>
      <c r="Y21" s="52">
        <v>0</v>
      </c>
      <c r="Z21" s="52">
        <v>0</v>
      </c>
      <c r="AA21" s="52">
        <v>0</v>
      </c>
      <c r="AB21" s="52">
        <v>0</v>
      </c>
    </row>
    <row r="22" spans="1:28" hidden="1" x14ac:dyDescent="0.45">
      <c r="C22" s="32" t="s">
        <v>12</v>
      </c>
      <c r="D22" s="33" t="s">
        <v>28</v>
      </c>
      <c r="E22" s="34" t="s">
        <v>13</v>
      </c>
      <c r="F22" s="35" t="s">
        <v>82</v>
      </c>
      <c r="G22" s="36">
        <v>0</v>
      </c>
      <c r="H22" s="36">
        <v>0</v>
      </c>
      <c r="I22" s="36">
        <v>0</v>
      </c>
      <c r="J22" s="36">
        <v>0</v>
      </c>
      <c r="K22" s="53">
        <f t="shared" si="0"/>
        <v>0</v>
      </c>
      <c r="L22" s="36">
        <v>0</v>
      </c>
      <c r="M22" s="36">
        <v>0</v>
      </c>
      <c r="N22" s="36">
        <v>0</v>
      </c>
      <c r="O22" s="36">
        <v>0</v>
      </c>
      <c r="R22" s="52">
        <v>0</v>
      </c>
      <c r="S22" s="52">
        <v>0</v>
      </c>
      <c r="T22" s="52">
        <v>0</v>
      </c>
      <c r="U22" s="52">
        <v>0</v>
      </c>
      <c r="V22" s="52">
        <v>0</v>
      </c>
      <c r="W22" s="52">
        <v>0</v>
      </c>
      <c r="X22" s="52">
        <v>0</v>
      </c>
      <c r="Y22" s="52">
        <v>0</v>
      </c>
      <c r="Z22" s="52">
        <v>0</v>
      </c>
      <c r="AA22" s="52">
        <v>0</v>
      </c>
      <c r="AB22" s="52">
        <v>0</v>
      </c>
    </row>
    <row r="23" spans="1:28" hidden="1" x14ac:dyDescent="0.45">
      <c r="C23" s="32" t="s">
        <v>12</v>
      </c>
      <c r="D23" s="33" t="s">
        <v>29</v>
      </c>
      <c r="E23" s="34" t="s">
        <v>13</v>
      </c>
      <c r="F23" s="35" t="s">
        <v>83</v>
      </c>
      <c r="G23" s="36">
        <v>0</v>
      </c>
      <c r="H23" s="36">
        <v>0</v>
      </c>
      <c r="I23" s="36">
        <v>0</v>
      </c>
      <c r="J23" s="36">
        <v>0</v>
      </c>
      <c r="K23" s="53">
        <f t="shared" si="0"/>
        <v>25.73</v>
      </c>
      <c r="L23" s="36">
        <v>0</v>
      </c>
      <c r="M23" s="36">
        <v>0</v>
      </c>
      <c r="N23" s="36">
        <v>0</v>
      </c>
      <c r="O23" s="36">
        <v>0</v>
      </c>
      <c r="R23" s="52">
        <v>0</v>
      </c>
      <c r="S23" s="52">
        <v>0</v>
      </c>
      <c r="T23" s="52">
        <v>0</v>
      </c>
      <c r="U23" s="52">
        <v>0</v>
      </c>
      <c r="V23" s="52">
        <v>0</v>
      </c>
      <c r="W23" s="52">
        <v>0</v>
      </c>
      <c r="X23" s="52">
        <v>0</v>
      </c>
      <c r="Y23" s="52">
        <v>0</v>
      </c>
      <c r="Z23" s="52">
        <v>0</v>
      </c>
      <c r="AA23" s="52">
        <v>25.73</v>
      </c>
      <c r="AB23" s="52">
        <v>0</v>
      </c>
    </row>
    <row r="24" spans="1:28" hidden="1" x14ac:dyDescent="0.45">
      <c r="C24" s="32" t="s">
        <v>12</v>
      </c>
      <c r="D24" s="33" t="s">
        <v>30</v>
      </c>
      <c r="E24" s="34" t="s">
        <v>13</v>
      </c>
      <c r="F24" s="35" t="s">
        <v>84</v>
      </c>
      <c r="G24" s="36">
        <v>0</v>
      </c>
      <c r="H24" s="36">
        <v>0</v>
      </c>
      <c r="I24" s="36">
        <v>0</v>
      </c>
      <c r="J24" s="36">
        <v>0</v>
      </c>
      <c r="K24" s="53">
        <f t="shared" si="0"/>
        <v>0</v>
      </c>
      <c r="L24" s="36">
        <v>0</v>
      </c>
      <c r="M24" s="36">
        <v>0</v>
      </c>
      <c r="N24" s="36">
        <v>0</v>
      </c>
      <c r="O24" s="36">
        <v>0</v>
      </c>
      <c r="R24" s="52">
        <v>0</v>
      </c>
      <c r="S24" s="52">
        <v>0</v>
      </c>
      <c r="T24" s="52">
        <v>0</v>
      </c>
      <c r="U24" s="52">
        <v>0</v>
      </c>
      <c r="V24" s="52">
        <v>0</v>
      </c>
      <c r="W24" s="52">
        <v>0</v>
      </c>
      <c r="X24" s="52">
        <v>0</v>
      </c>
      <c r="Y24" s="52">
        <v>0</v>
      </c>
      <c r="Z24" s="52">
        <v>0</v>
      </c>
      <c r="AA24" s="52">
        <v>0</v>
      </c>
      <c r="AB24" s="52">
        <v>0</v>
      </c>
    </row>
    <row r="25" spans="1:28" hidden="1" x14ac:dyDescent="0.45">
      <c r="C25" s="32" t="s">
        <v>12</v>
      </c>
      <c r="D25" s="33" t="s">
        <v>31</v>
      </c>
      <c r="E25" s="34" t="s">
        <v>13</v>
      </c>
      <c r="F25" s="35" t="s">
        <v>85</v>
      </c>
      <c r="G25" s="36">
        <v>0</v>
      </c>
      <c r="H25" s="36">
        <v>0</v>
      </c>
      <c r="I25" s="36">
        <v>0</v>
      </c>
      <c r="J25" s="36">
        <v>0</v>
      </c>
      <c r="K25" s="53">
        <f t="shared" si="0"/>
        <v>0</v>
      </c>
      <c r="L25" s="36">
        <v>0</v>
      </c>
      <c r="M25" s="36">
        <v>0</v>
      </c>
      <c r="N25" s="36">
        <v>0</v>
      </c>
      <c r="O25" s="36">
        <v>0</v>
      </c>
      <c r="R25" s="52">
        <v>0</v>
      </c>
      <c r="S25" s="52">
        <v>0</v>
      </c>
      <c r="T25" s="52">
        <v>0</v>
      </c>
      <c r="U25" s="52">
        <v>0</v>
      </c>
      <c r="V25" s="52">
        <v>0</v>
      </c>
      <c r="W25" s="52">
        <v>0</v>
      </c>
      <c r="X25" s="52">
        <v>0</v>
      </c>
      <c r="Y25" s="52">
        <v>0</v>
      </c>
      <c r="Z25" s="52">
        <v>0</v>
      </c>
      <c r="AA25" s="52">
        <v>0</v>
      </c>
      <c r="AB25" s="52">
        <v>0</v>
      </c>
    </row>
    <row r="26" spans="1:28" hidden="1" x14ac:dyDescent="0.45">
      <c r="C26" s="32" t="s">
        <v>12</v>
      </c>
      <c r="D26" s="33" t="s">
        <v>86</v>
      </c>
      <c r="E26" s="34" t="s">
        <v>13</v>
      </c>
      <c r="F26" s="35" t="s">
        <v>87</v>
      </c>
      <c r="G26" s="36">
        <v>0</v>
      </c>
      <c r="H26" s="36">
        <v>0</v>
      </c>
      <c r="I26" s="36">
        <v>0</v>
      </c>
      <c r="J26" s="36">
        <v>0</v>
      </c>
      <c r="K26" s="53">
        <f t="shared" si="0"/>
        <v>0</v>
      </c>
      <c r="L26" s="36">
        <v>0</v>
      </c>
      <c r="M26" s="36">
        <v>0</v>
      </c>
      <c r="N26" s="36">
        <v>0</v>
      </c>
      <c r="O26" s="36">
        <v>0</v>
      </c>
      <c r="R26" s="52">
        <v>0</v>
      </c>
      <c r="S26" s="52">
        <v>0</v>
      </c>
      <c r="T26" s="52">
        <v>0</v>
      </c>
      <c r="U26" s="52">
        <v>0</v>
      </c>
      <c r="V26" s="52">
        <v>0</v>
      </c>
      <c r="W26" s="52">
        <v>0</v>
      </c>
      <c r="X26" s="52">
        <v>0</v>
      </c>
      <c r="Y26" s="52">
        <v>0</v>
      </c>
      <c r="Z26" s="52">
        <v>0</v>
      </c>
      <c r="AA26" s="52">
        <v>0</v>
      </c>
      <c r="AB26" s="52">
        <v>0</v>
      </c>
    </row>
    <row r="27" spans="1:28" hidden="1" x14ac:dyDescent="0.45">
      <c r="C27" s="32" t="s">
        <v>12</v>
      </c>
      <c r="D27" s="33" t="s">
        <v>54</v>
      </c>
      <c r="E27" s="34" t="s">
        <v>13</v>
      </c>
      <c r="F27" s="35" t="s">
        <v>88</v>
      </c>
      <c r="G27" s="36">
        <v>0</v>
      </c>
      <c r="H27" s="36">
        <v>0</v>
      </c>
      <c r="I27" s="36">
        <v>0</v>
      </c>
      <c r="J27" s="36">
        <v>0</v>
      </c>
      <c r="K27" s="53">
        <f t="shared" si="0"/>
        <v>0</v>
      </c>
      <c r="L27" s="36">
        <v>0</v>
      </c>
      <c r="M27" s="36">
        <v>0</v>
      </c>
      <c r="N27" s="36">
        <v>0</v>
      </c>
      <c r="O27" s="36">
        <v>0</v>
      </c>
      <c r="R27" s="52">
        <v>0</v>
      </c>
      <c r="S27" s="52">
        <v>0</v>
      </c>
      <c r="T27" s="52">
        <v>0</v>
      </c>
      <c r="U27" s="52">
        <v>0</v>
      </c>
      <c r="V27" s="52">
        <v>0</v>
      </c>
      <c r="W27" s="52">
        <v>0</v>
      </c>
      <c r="X27" s="52">
        <v>0</v>
      </c>
      <c r="Y27" s="52">
        <v>0</v>
      </c>
      <c r="Z27" s="52">
        <v>0</v>
      </c>
      <c r="AA27" s="52">
        <v>0</v>
      </c>
      <c r="AB27" s="52">
        <v>0</v>
      </c>
    </row>
    <row r="28" spans="1:28" hidden="1" x14ac:dyDescent="0.45">
      <c r="C28" s="32" t="s">
        <v>14</v>
      </c>
      <c r="D28" s="33" t="s">
        <v>12</v>
      </c>
      <c r="E28" s="34" t="s">
        <v>32</v>
      </c>
      <c r="F28" s="35" t="s">
        <v>89</v>
      </c>
      <c r="G28" s="36">
        <v>0</v>
      </c>
      <c r="H28" s="36">
        <v>0</v>
      </c>
      <c r="I28" s="36">
        <v>0</v>
      </c>
      <c r="J28" s="36">
        <v>0</v>
      </c>
      <c r="K28" s="53">
        <f t="shared" si="0"/>
        <v>0</v>
      </c>
      <c r="L28" s="36">
        <v>0</v>
      </c>
      <c r="M28" s="36">
        <v>0</v>
      </c>
      <c r="N28" s="36">
        <v>0</v>
      </c>
      <c r="O28" s="36">
        <v>0</v>
      </c>
      <c r="R28" s="52">
        <v>0</v>
      </c>
      <c r="S28" s="52">
        <v>0</v>
      </c>
      <c r="T28" s="52">
        <v>0</v>
      </c>
      <c r="U28" s="52">
        <v>0</v>
      </c>
      <c r="V28" s="52">
        <v>0</v>
      </c>
      <c r="W28" s="52">
        <v>0</v>
      </c>
      <c r="X28" s="52">
        <v>0</v>
      </c>
      <c r="Y28" s="52">
        <v>0</v>
      </c>
      <c r="Z28" s="52">
        <v>0</v>
      </c>
      <c r="AA28" s="52">
        <v>0</v>
      </c>
      <c r="AB28" s="52">
        <v>0</v>
      </c>
    </row>
    <row r="29" spans="1:28" hidden="1" x14ac:dyDescent="0.45">
      <c r="C29" s="32" t="s">
        <v>14</v>
      </c>
      <c r="D29" s="33" t="s">
        <v>14</v>
      </c>
      <c r="E29" s="34" t="s">
        <v>32</v>
      </c>
      <c r="F29" s="35" t="s">
        <v>90</v>
      </c>
      <c r="G29" s="36">
        <v>0</v>
      </c>
      <c r="H29" s="36">
        <v>0</v>
      </c>
      <c r="I29" s="36">
        <v>0</v>
      </c>
      <c r="J29" s="36">
        <v>0</v>
      </c>
      <c r="K29" s="53">
        <f t="shared" si="0"/>
        <v>0</v>
      </c>
      <c r="L29" s="36">
        <v>0</v>
      </c>
      <c r="M29" s="36">
        <v>0</v>
      </c>
      <c r="N29" s="36">
        <v>0</v>
      </c>
      <c r="O29" s="36">
        <v>0</v>
      </c>
      <c r="R29" s="52">
        <v>0</v>
      </c>
      <c r="S29" s="52">
        <v>0</v>
      </c>
      <c r="T29" s="52">
        <v>0</v>
      </c>
      <c r="U29" s="52">
        <v>0</v>
      </c>
      <c r="V29" s="52">
        <v>0</v>
      </c>
      <c r="W29" s="52">
        <v>0</v>
      </c>
      <c r="X29" s="52">
        <v>0</v>
      </c>
      <c r="Y29" s="52">
        <v>0</v>
      </c>
      <c r="Z29" s="52">
        <v>0</v>
      </c>
      <c r="AA29" s="52">
        <v>0</v>
      </c>
      <c r="AB29" s="52">
        <v>0</v>
      </c>
    </row>
    <row r="30" spans="1:28" hidden="1" x14ac:dyDescent="0.45">
      <c r="D30" s="33"/>
      <c r="E30" s="34" t="s">
        <v>32</v>
      </c>
      <c r="F30" s="35" t="s">
        <v>32</v>
      </c>
      <c r="K30" s="53">
        <f t="shared" si="0"/>
        <v>305.87</v>
      </c>
      <c r="O30" s="36"/>
      <c r="R30" s="52">
        <v>0</v>
      </c>
      <c r="S30" s="52">
        <v>0</v>
      </c>
      <c r="T30" s="52">
        <v>0</v>
      </c>
      <c r="U30" s="52">
        <v>0</v>
      </c>
      <c r="V30" s="52">
        <v>0</v>
      </c>
      <c r="W30" s="52">
        <v>0</v>
      </c>
      <c r="X30" s="52">
        <f>298.06+7.81</f>
        <v>305.87</v>
      </c>
      <c r="Y30" s="52">
        <v>0</v>
      </c>
      <c r="Z30" s="52">
        <v>0</v>
      </c>
      <c r="AA30" s="52">
        <v>0</v>
      </c>
      <c r="AB30" s="52">
        <v>0</v>
      </c>
    </row>
    <row r="31" spans="1:28" hidden="1" x14ac:dyDescent="0.45">
      <c r="C31" s="32" t="s">
        <v>14</v>
      </c>
      <c r="D31" s="33" t="s">
        <v>15</v>
      </c>
      <c r="E31" s="34" t="s">
        <v>32</v>
      </c>
      <c r="F31" s="35" t="s">
        <v>91</v>
      </c>
      <c r="G31" s="36">
        <v>0</v>
      </c>
      <c r="H31" s="36">
        <v>0</v>
      </c>
      <c r="I31" s="36">
        <v>0</v>
      </c>
      <c r="J31" s="36">
        <v>0</v>
      </c>
      <c r="K31" s="53">
        <f t="shared" si="0"/>
        <v>0</v>
      </c>
      <c r="L31" s="36">
        <v>0</v>
      </c>
      <c r="M31" s="36">
        <v>0</v>
      </c>
      <c r="N31" s="36">
        <v>0</v>
      </c>
      <c r="O31" s="36">
        <v>0</v>
      </c>
      <c r="R31" s="52">
        <v>0</v>
      </c>
      <c r="S31" s="52">
        <v>0</v>
      </c>
      <c r="T31" s="52">
        <v>0</v>
      </c>
      <c r="U31" s="52">
        <v>0</v>
      </c>
      <c r="V31" s="52">
        <v>0</v>
      </c>
      <c r="W31" s="52">
        <v>0</v>
      </c>
      <c r="X31" s="52">
        <v>0</v>
      </c>
      <c r="Y31" s="52">
        <v>0</v>
      </c>
      <c r="Z31" s="52">
        <v>0</v>
      </c>
      <c r="AA31" s="52">
        <v>0</v>
      </c>
      <c r="AB31" s="52">
        <v>0</v>
      </c>
    </row>
    <row r="32" spans="1:28" hidden="1" x14ac:dyDescent="0.45">
      <c r="C32" s="32" t="s">
        <v>14</v>
      </c>
      <c r="D32" s="33" t="s">
        <v>16</v>
      </c>
      <c r="E32" s="34" t="s">
        <v>32</v>
      </c>
      <c r="F32" s="35" t="s">
        <v>92</v>
      </c>
      <c r="G32" s="36">
        <v>0</v>
      </c>
      <c r="H32" s="36">
        <v>0</v>
      </c>
      <c r="I32" s="36">
        <v>0</v>
      </c>
      <c r="J32" s="36">
        <v>0</v>
      </c>
      <c r="K32" s="53">
        <f t="shared" si="0"/>
        <v>0</v>
      </c>
      <c r="L32" s="36">
        <v>0</v>
      </c>
      <c r="M32" s="36">
        <v>0</v>
      </c>
      <c r="N32" s="36">
        <v>0</v>
      </c>
      <c r="O32" s="36">
        <v>0</v>
      </c>
      <c r="R32" s="52">
        <v>0</v>
      </c>
      <c r="S32" s="52">
        <v>0</v>
      </c>
      <c r="T32" s="52">
        <v>0</v>
      </c>
      <c r="U32" s="52">
        <v>0</v>
      </c>
      <c r="V32" s="52">
        <v>0</v>
      </c>
      <c r="W32" s="52">
        <v>0</v>
      </c>
      <c r="X32" s="52">
        <v>0</v>
      </c>
      <c r="Y32" s="52">
        <v>0</v>
      </c>
      <c r="Z32" s="52">
        <v>0</v>
      </c>
      <c r="AA32" s="52">
        <v>0</v>
      </c>
      <c r="AB32" s="52">
        <v>0</v>
      </c>
    </row>
    <row r="33" spans="3:28" hidden="1" x14ac:dyDescent="0.45">
      <c r="C33" s="32" t="s">
        <v>14</v>
      </c>
      <c r="D33" s="33" t="s">
        <v>17</v>
      </c>
      <c r="E33" s="34" t="s">
        <v>32</v>
      </c>
      <c r="F33" s="35" t="s">
        <v>93</v>
      </c>
      <c r="G33" s="36">
        <v>0</v>
      </c>
      <c r="H33" s="36">
        <v>0</v>
      </c>
      <c r="I33" s="36">
        <v>0</v>
      </c>
      <c r="J33" s="36">
        <v>0</v>
      </c>
      <c r="K33" s="53">
        <f t="shared" si="0"/>
        <v>912.57</v>
      </c>
      <c r="L33" s="36">
        <v>0</v>
      </c>
      <c r="M33" s="36">
        <v>0</v>
      </c>
      <c r="N33" s="36">
        <v>0</v>
      </c>
      <c r="O33" s="36">
        <v>0</v>
      </c>
      <c r="R33" s="52">
        <v>0</v>
      </c>
      <c r="S33" s="52">
        <v>0</v>
      </c>
      <c r="T33" s="52">
        <v>0</v>
      </c>
      <c r="U33" s="52">
        <v>0</v>
      </c>
      <c r="V33" s="52">
        <v>0</v>
      </c>
      <c r="W33" s="52">
        <v>0</v>
      </c>
      <c r="X33" s="52">
        <v>912.57</v>
      </c>
      <c r="Y33" s="52">
        <v>0</v>
      </c>
      <c r="Z33" s="52">
        <v>0</v>
      </c>
      <c r="AA33" s="52">
        <v>0</v>
      </c>
      <c r="AB33" s="52">
        <v>0</v>
      </c>
    </row>
    <row r="34" spans="3:28" hidden="1" x14ac:dyDescent="0.45">
      <c r="C34" s="32" t="s">
        <v>14</v>
      </c>
      <c r="D34" s="33" t="s">
        <v>18</v>
      </c>
      <c r="E34" s="34" t="s">
        <v>32</v>
      </c>
      <c r="F34" s="35" t="s">
        <v>94</v>
      </c>
      <c r="G34" s="36">
        <v>0</v>
      </c>
      <c r="H34" s="36">
        <v>0</v>
      </c>
      <c r="I34" s="36">
        <v>0</v>
      </c>
      <c r="J34" s="36">
        <v>0</v>
      </c>
      <c r="K34" s="53">
        <f t="shared" si="0"/>
        <v>8.07</v>
      </c>
      <c r="L34" s="36">
        <v>0</v>
      </c>
      <c r="M34" s="36">
        <v>0</v>
      </c>
      <c r="N34" s="36">
        <v>0</v>
      </c>
      <c r="O34" s="36">
        <v>0</v>
      </c>
      <c r="R34" s="52">
        <v>0</v>
      </c>
      <c r="S34" s="52">
        <v>0</v>
      </c>
      <c r="T34" s="52">
        <v>0</v>
      </c>
      <c r="U34" s="52">
        <v>0</v>
      </c>
      <c r="V34" s="52">
        <v>0</v>
      </c>
      <c r="W34" s="52">
        <v>0</v>
      </c>
      <c r="X34" s="52">
        <v>0</v>
      </c>
      <c r="Y34" s="52">
        <v>8.07</v>
      </c>
      <c r="Z34" s="52">
        <v>0</v>
      </c>
      <c r="AA34" s="52">
        <v>0</v>
      </c>
      <c r="AB34" s="52">
        <v>0</v>
      </c>
    </row>
    <row r="35" spans="3:28" hidden="1" x14ac:dyDescent="0.45">
      <c r="C35" s="32" t="s">
        <v>14</v>
      </c>
      <c r="D35" s="33" t="s">
        <v>19</v>
      </c>
      <c r="E35" s="34" t="s">
        <v>32</v>
      </c>
      <c r="F35" s="35" t="s">
        <v>95</v>
      </c>
      <c r="G35" s="36">
        <v>0</v>
      </c>
      <c r="H35" s="36">
        <v>0</v>
      </c>
      <c r="I35" s="36">
        <v>0</v>
      </c>
      <c r="J35" s="36">
        <v>0</v>
      </c>
      <c r="K35" s="53">
        <f t="shared" si="0"/>
        <v>0</v>
      </c>
      <c r="L35" s="36">
        <v>0</v>
      </c>
      <c r="M35" s="36">
        <v>0</v>
      </c>
      <c r="N35" s="36">
        <v>0</v>
      </c>
      <c r="O35" s="36">
        <v>0</v>
      </c>
      <c r="R35" s="52">
        <v>0</v>
      </c>
      <c r="S35" s="52">
        <v>0</v>
      </c>
      <c r="T35" s="52">
        <v>0</v>
      </c>
      <c r="U35" s="52">
        <v>0</v>
      </c>
      <c r="V35" s="52">
        <v>0</v>
      </c>
      <c r="W35" s="52">
        <v>0</v>
      </c>
      <c r="X35" s="52">
        <v>0</v>
      </c>
      <c r="Y35" s="52">
        <v>0</v>
      </c>
      <c r="Z35" s="52">
        <v>0</v>
      </c>
      <c r="AA35" s="52">
        <v>0</v>
      </c>
      <c r="AB35" s="52">
        <v>0</v>
      </c>
    </row>
    <row r="36" spans="3:28" hidden="1" x14ac:dyDescent="0.45">
      <c r="C36" s="32" t="s">
        <v>14</v>
      </c>
      <c r="D36" s="33" t="s">
        <v>20</v>
      </c>
      <c r="E36" s="34" t="s">
        <v>32</v>
      </c>
      <c r="F36" s="35" t="s">
        <v>96</v>
      </c>
      <c r="G36" s="36">
        <v>0</v>
      </c>
      <c r="H36" s="36">
        <v>0</v>
      </c>
      <c r="I36" s="36">
        <v>0</v>
      </c>
      <c r="J36" s="36">
        <v>0</v>
      </c>
      <c r="K36" s="53">
        <f t="shared" si="0"/>
        <v>0</v>
      </c>
      <c r="L36" s="36">
        <v>0</v>
      </c>
      <c r="M36" s="36">
        <v>0</v>
      </c>
      <c r="N36" s="36">
        <v>0</v>
      </c>
      <c r="O36" s="36">
        <v>0</v>
      </c>
      <c r="R36" s="52">
        <v>0</v>
      </c>
      <c r="S36" s="52">
        <v>0</v>
      </c>
      <c r="T36" s="52">
        <v>0</v>
      </c>
      <c r="U36" s="52">
        <v>0</v>
      </c>
      <c r="V36" s="52">
        <v>0</v>
      </c>
      <c r="W36" s="52">
        <v>0</v>
      </c>
      <c r="X36" s="52">
        <v>0</v>
      </c>
      <c r="Y36" s="52">
        <v>0</v>
      </c>
      <c r="Z36" s="52">
        <v>0</v>
      </c>
      <c r="AA36" s="52">
        <v>0</v>
      </c>
      <c r="AB36" s="52">
        <v>0</v>
      </c>
    </row>
    <row r="37" spans="3:28" hidden="1" x14ac:dyDescent="0.45">
      <c r="C37" s="32" t="s">
        <v>14</v>
      </c>
      <c r="D37" s="33" t="s">
        <v>21</v>
      </c>
      <c r="E37" s="34" t="s">
        <v>32</v>
      </c>
      <c r="F37" s="35" t="s">
        <v>97</v>
      </c>
      <c r="G37" s="36">
        <v>0</v>
      </c>
      <c r="H37" s="36">
        <v>0</v>
      </c>
      <c r="I37" s="36">
        <v>0</v>
      </c>
      <c r="J37" s="36">
        <v>0</v>
      </c>
      <c r="K37" s="53">
        <f t="shared" si="0"/>
        <v>0</v>
      </c>
      <c r="L37" s="36">
        <v>0</v>
      </c>
      <c r="M37" s="36">
        <v>0</v>
      </c>
      <c r="N37" s="36">
        <v>0</v>
      </c>
      <c r="O37" s="36">
        <v>0</v>
      </c>
      <c r="R37" s="52">
        <v>0</v>
      </c>
      <c r="S37" s="52">
        <v>0</v>
      </c>
      <c r="T37" s="52">
        <v>0</v>
      </c>
      <c r="U37" s="52">
        <v>0</v>
      </c>
      <c r="V37" s="52">
        <v>0</v>
      </c>
      <c r="W37" s="52">
        <v>0</v>
      </c>
      <c r="X37" s="52">
        <v>0</v>
      </c>
      <c r="Y37" s="52">
        <v>0</v>
      </c>
      <c r="Z37" s="52">
        <v>0</v>
      </c>
      <c r="AA37" s="52">
        <v>0</v>
      </c>
      <c r="AB37" s="52">
        <v>0</v>
      </c>
    </row>
    <row r="38" spans="3:28" hidden="1" x14ac:dyDescent="0.45">
      <c r="C38" s="32" t="s">
        <v>14</v>
      </c>
      <c r="D38" s="33" t="s">
        <v>22</v>
      </c>
      <c r="E38" s="34" t="s">
        <v>32</v>
      </c>
      <c r="F38" s="35" t="s">
        <v>98</v>
      </c>
      <c r="G38" s="36">
        <v>0</v>
      </c>
      <c r="H38" s="36">
        <v>0</v>
      </c>
      <c r="I38" s="36">
        <v>0</v>
      </c>
      <c r="J38" s="36">
        <v>0</v>
      </c>
      <c r="K38" s="53">
        <f t="shared" si="0"/>
        <v>0</v>
      </c>
      <c r="L38" s="36">
        <v>0</v>
      </c>
      <c r="M38" s="36">
        <v>0</v>
      </c>
      <c r="N38" s="36">
        <v>0</v>
      </c>
      <c r="O38" s="36">
        <v>0</v>
      </c>
      <c r="R38" s="52">
        <v>0</v>
      </c>
      <c r="S38" s="52">
        <v>0</v>
      </c>
      <c r="T38" s="52">
        <v>0</v>
      </c>
      <c r="U38" s="52">
        <v>0</v>
      </c>
      <c r="V38" s="52">
        <v>0</v>
      </c>
      <c r="W38" s="52">
        <v>0</v>
      </c>
      <c r="X38" s="52">
        <v>0</v>
      </c>
      <c r="Y38" s="52">
        <v>0</v>
      </c>
      <c r="Z38" s="52">
        <v>0</v>
      </c>
      <c r="AA38" s="52">
        <v>0</v>
      </c>
      <c r="AB38" s="52">
        <v>0</v>
      </c>
    </row>
    <row r="39" spans="3:28" hidden="1" x14ac:dyDescent="0.45">
      <c r="C39" s="32" t="s">
        <v>14</v>
      </c>
      <c r="D39" s="33" t="s">
        <v>23</v>
      </c>
      <c r="E39" s="34" t="s">
        <v>32</v>
      </c>
      <c r="F39" s="35" t="s">
        <v>99</v>
      </c>
      <c r="G39" s="36">
        <v>0</v>
      </c>
      <c r="H39" s="36">
        <v>0</v>
      </c>
      <c r="I39" s="36">
        <v>0</v>
      </c>
      <c r="J39" s="36">
        <v>0</v>
      </c>
      <c r="K39" s="53">
        <f t="shared" si="0"/>
        <v>398.07</v>
      </c>
      <c r="L39" s="36">
        <v>0</v>
      </c>
      <c r="M39" s="36">
        <v>0</v>
      </c>
      <c r="N39" s="36">
        <v>0</v>
      </c>
      <c r="O39" s="36">
        <v>0</v>
      </c>
      <c r="R39" s="52">
        <v>0</v>
      </c>
      <c r="S39" s="52">
        <v>0</v>
      </c>
      <c r="T39" s="52">
        <v>0</v>
      </c>
      <c r="U39" s="52">
        <v>0</v>
      </c>
      <c r="V39" s="52">
        <v>0</v>
      </c>
      <c r="W39" s="52">
        <v>0</v>
      </c>
      <c r="X39" s="52">
        <v>398.07</v>
      </c>
      <c r="Y39" s="52">
        <v>0</v>
      </c>
      <c r="Z39" s="52">
        <v>0</v>
      </c>
      <c r="AA39" s="52">
        <v>0</v>
      </c>
      <c r="AB39" s="52">
        <v>0</v>
      </c>
    </row>
    <row r="40" spans="3:28" hidden="1" x14ac:dyDescent="0.45">
      <c r="C40" s="32" t="s">
        <v>14</v>
      </c>
      <c r="D40" s="33" t="s">
        <v>24</v>
      </c>
      <c r="E40" s="34" t="s">
        <v>32</v>
      </c>
      <c r="F40" s="35" t="s">
        <v>100</v>
      </c>
      <c r="G40" s="36">
        <v>0</v>
      </c>
      <c r="H40" s="36">
        <v>0</v>
      </c>
      <c r="I40" s="36">
        <v>0</v>
      </c>
      <c r="J40" s="36">
        <v>0</v>
      </c>
      <c r="K40" s="53">
        <f t="shared" si="0"/>
        <v>129.12</v>
      </c>
      <c r="L40" s="36">
        <v>0</v>
      </c>
      <c r="M40" s="36">
        <v>0</v>
      </c>
      <c r="N40" s="36">
        <v>0</v>
      </c>
      <c r="O40" s="36">
        <v>0</v>
      </c>
      <c r="R40" s="52">
        <v>0</v>
      </c>
      <c r="S40" s="52">
        <v>0</v>
      </c>
      <c r="T40" s="52">
        <v>0</v>
      </c>
      <c r="U40" s="52">
        <v>0</v>
      </c>
      <c r="V40" s="52">
        <v>0</v>
      </c>
      <c r="W40" s="52">
        <v>0</v>
      </c>
      <c r="X40" s="52">
        <v>121.33</v>
      </c>
      <c r="Y40" s="52">
        <v>7.79</v>
      </c>
      <c r="Z40" s="52">
        <v>0</v>
      </c>
      <c r="AA40" s="52">
        <v>0</v>
      </c>
      <c r="AB40" s="52">
        <v>0</v>
      </c>
    </row>
    <row r="41" spans="3:28" hidden="1" x14ac:dyDescent="0.45">
      <c r="C41" s="32" t="s">
        <v>14</v>
      </c>
      <c r="D41" s="33" t="s">
        <v>25</v>
      </c>
      <c r="E41" s="34" t="s">
        <v>32</v>
      </c>
      <c r="F41" s="35" t="s">
        <v>101</v>
      </c>
      <c r="G41" s="36">
        <v>0</v>
      </c>
      <c r="H41" s="36">
        <v>0</v>
      </c>
      <c r="I41" s="36">
        <v>0</v>
      </c>
      <c r="J41" s="36">
        <v>0</v>
      </c>
      <c r="K41" s="53">
        <f t="shared" si="0"/>
        <v>5</v>
      </c>
      <c r="L41" s="36">
        <v>0</v>
      </c>
      <c r="M41" s="36">
        <v>0</v>
      </c>
      <c r="N41" s="36">
        <v>0</v>
      </c>
      <c r="O41" s="36">
        <v>0</v>
      </c>
      <c r="R41" s="52">
        <v>5</v>
      </c>
      <c r="S41" s="52">
        <v>0</v>
      </c>
      <c r="T41" s="52">
        <v>0</v>
      </c>
      <c r="U41" s="52">
        <v>0</v>
      </c>
      <c r="V41" s="52">
        <v>0</v>
      </c>
      <c r="W41" s="52">
        <v>0</v>
      </c>
      <c r="X41" s="52">
        <v>0</v>
      </c>
      <c r="Y41" s="52">
        <v>0</v>
      </c>
      <c r="Z41" s="52">
        <v>0</v>
      </c>
      <c r="AA41" s="52">
        <v>0</v>
      </c>
      <c r="AB41" s="52">
        <v>0</v>
      </c>
    </row>
    <row r="42" spans="3:28" hidden="1" x14ac:dyDescent="0.45">
      <c r="C42" s="32" t="s">
        <v>14</v>
      </c>
      <c r="D42" s="33" t="s">
        <v>26</v>
      </c>
      <c r="E42" s="34" t="s">
        <v>32</v>
      </c>
      <c r="F42" s="35" t="s">
        <v>102</v>
      </c>
      <c r="G42" s="36">
        <v>0</v>
      </c>
      <c r="H42" s="36">
        <v>0</v>
      </c>
      <c r="I42" s="36">
        <v>0</v>
      </c>
      <c r="J42" s="36">
        <v>0</v>
      </c>
      <c r="K42" s="53">
        <f t="shared" si="0"/>
        <v>0</v>
      </c>
      <c r="L42" s="36">
        <v>0</v>
      </c>
      <c r="M42" s="36">
        <v>0</v>
      </c>
      <c r="N42" s="36">
        <v>0</v>
      </c>
      <c r="O42" s="36">
        <v>0</v>
      </c>
      <c r="R42" s="52">
        <v>0</v>
      </c>
      <c r="S42" s="52">
        <v>0</v>
      </c>
      <c r="T42" s="52">
        <v>0</v>
      </c>
      <c r="U42" s="52">
        <v>0</v>
      </c>
      <c r="V42" s="52">
        <v>0</v>
      </c>
      <c r="W42" s="52">
        <v>0</v>
      </c>
      <c r="X42" s="52">
        <v>0</v>
      </c>
      <c r="Y42" s="52">
        <v>0</v>
      </c>
      <c r="Z42" s="52">
        <v>0</v>
      </c>
      <c r="AA42" s="52">
        <v>0</v>
      </c>
      <c r="AB42" s="52">
        <v>0</v>
      </c>
    </row>
    <row r="43" spans="3:28" hidden="1" x14ac:dyDescent="0.45">
      <c r="C43" s="32" t="s">
        <v>14</v>
      </c>
      <c r="D43" s="33" t="s">
        <v>27</v>
      </c>
      <c r="E43" s="34" t="s">
        <v>32</v>
      </c>
      <c r="F43" s="35" t="s">
        <v>104</v>
      </c>
      <c r="G43" s="36">
        <v>0</v>
      </c>
      <c r="H43" s="36">
        <v>0</v>
      </c>
      <c r="I43" s="36">
        <v>0</v>
      </c>
      <c r="J43" s="36">
        <v>0</v>
      </c>
      <c r="K43" s="53">
        <f t="shared" si="0"/>
        <v>27.73</v>
      </c>
      <c r="L43" s="36">
        <v>0</v>
      </c>
      <c r="M43" s="36">
        <v>0</v>
      </c>
      <c r="N43" s="36">
        <v>0</v>
      </c>
      <c r="O43" s="36">
        <v>0</v>
      </c>
      <c r="R43" s="52">
        <v>0</v>
      </c>
      <c r="S43" s="52">
        <v>0</v>
      </c>
      <c r="T43" s="52">
        <v>0</v>
      </c>
      <c r="U43" s="52">
        <v>0</v>
      </c>
      <c r="V43" s="52">
        <v>0</v>
      </c>
      <c r="W43" s="52">
        <v>0</v>
      </c>
      <c r="X43" s="52">
        <v>27.73</v>
      </c>
      <c r="Y43" s="52">
        <v>0</v>
      </c>
      <c r="Z43" s="52">
        <v>0</v>
      </c>
      <c r="AA43" s="52">
        <v>0</v>
      </c>
      <c r="AB43" s="52">
        <v>0</v>
      </c>
    </row>
    <row r="44" spans="3:28" hidden="1" x14ac:dyDescent="0.45">
      <c r="C44" s="32" t="s">
        <v>14</v>
      </c>
      <c r="D44" s="33" t="s">
        <v>3</v>
      </c>
      <c r="E44" s="34" t="s">
        <v>32</v>
      </c>
      <c r="F44" s="35" t="s">
        <v>103</v>
      </c>
      <c r="G44" s="36">
        <v>0</v>
      </c>
      <c r="H44" s="36">
        <v>0</v>
      </c>
      <c r="I44" s="36">
        <v>0</v>
      </c>
      <c r="J44" s="36">
        <v>0</v>
      </c>
      <c r="K44" s="53">
        <f t="shared" si="0"/>
        <v>22.08</v>
      </c>
      <c r="L44" s="36">
        <v>0</v>
      </c>
      <c r="M44" s="36">
        <v>0</v>
      </c>
      <c r="N44" s="36">
        <v>0</v>
      </c>
      <c r="O44" s="36">
        <v>0</v>
      </c>
      <c r="R44" s="52">
        <v>0</v>
      </c>
      <c r="S44" s="52">
        <v>0</v>
      </c>
      <c r="T44" s="52">
        <v>0</v>
      </c>
      <c r="U44" s="52">
        <v>0</v>
      </c>
      <c r="V44" s="52">
        <v>0</v>
      </c>
      <c r="W44" s="52">
        <v>0</v>
      </c>
      <c r="X44" s="52">
        <v>22.08</v>
      </c>
      <c r="Y44" s="52">
        <v>0</v>
      </c>
      <c r="Z44" s="52">
        <v>0</v>
      </c>
      <c r="AA44" s="52">
        <v>0</v>
      </c>
      <c r="AB44" s="52">
        <v>0</v>
      </c>
    </row>
    <row r="45" spans="3:28" hidden="1" x14ac:dyDescent="0.45">
      <c r="C45" s="32" t="s">
        <v>14</v>
      </c>
      <c r="D45" s="33" t="s">
        <v>4</v>
      </c>
      <c r="E45" s="34" t="s">
        <v>32</v>
      </c>
      <c r="F45" s="35" t="s">
        <v>105</v>
      </c>
      <c r="G45" s="36">
        <v>0</v>
      </c>
      <c r="H45" s="36">
        <v>0</v>
      </c>
      <c r="I45" s="36">
        <v>0</v>
      </c>
      <c r="J45" s="36">
        <v>0</v>
      </c>
      <c r="K45" s="53">
        <f t="shared" si="0"/>
        <v>0</v>
      </c>
      <c r="L45" s="36">
        <v>0</v>
      </c>
      <c r="M45" s="36">
        <v>0</v>
      </c>
      <c r="N45" s="36">
        <v>0</v>
      </c>
      <c r="O45" s="36">
        <v>0</v>
      </c>
      <c r="R45" s="52">
        <v>0</v>
      </c>
      <c r="S45" s="52">
        <v>0</v>
      </c>
      <c r="T45" s="52">
        <v>0</v>
      </c>
      <c r="U45" s="52">
        <v>0</v>
      </c>
      <c r="V45" s="52">
        <v>0</v>
      </c>
      <c r="W45" s="52">
        <v>0</v>
      </c>
      <c r="X45" s="52">
        <v>0</v>
      </c>
      <c r="Y45" s="52">
        <v>0</v>
      </c>
      <c r="Z45" s="52">
        <v>0</v>
      </c>
      <c r="AA45" s="52">
        <v>0</v>
      </c>
      <c r="AB45" s="52">
        <v>0</v>
      </c>
    </row>
    <row r="46" spans="3:28" hidden="1" x14ac:dyDescent="0.45">
      <c r="C46" s="32" t="s">
        <v>14</v>
      </c>
      <c r="D46" s="33" t="s">
        <v>28</v>
      </c>
      <c r="E46" s="34" t="s">
        <v>32</v>
      </c>
      <c r="F46" s="35" t="s">
        <v>106</v>
      </c>
      <c r="G46" s="36">
        <v>0</v>
      </c>
      <c r="H46" s="36">
        <v>0</v>
      </c>
      <c r="I46" s="36">
        <v>0</v>
      </c>
      <c r="J46" s="36">
        <v>0</v>
      </c>
      <c r="K46" s="53">
        <f t="shared" si="0"/>
        <v>0</v>
      </c>
      <c r="L46" s="36">
        <v>0</v>
      </c>
      <c r="M46" s="36">
        <v>0</v>
      </c>
      <c r="N46" s="36">
        <v>0</v>
      </c>
      <c r="O46" s="36">
        <v>0</v>
      </c>
      <c r="R46" s="52">
        <v>0</v>
      </c>
      <c r="S46" s="52">
        <v>0</v>
      </c>
      <c r="T46" s="52">
        <v>0</v>
      </c>
      <c r="U46" s="52">
        <v>0</v>
      </c>
      <c r="V46" s="52">
        <v>0</v>
      </c>
      <c r="W46" s="52">
        <v>0</v>
      </c>
      <c r="X46" s="52">
        <v>0</v>
      </c>
      <c r="Y46" s="52">
        <v>0</v>
      </c>
      <c r="Z46" s="52">
        <v>0</v>
      </c>
      <c r="AA46" s="52">
        <v>0</v>
      </c>
      <c r="AB46" s="52">
        <v>0</v>
      </c>
    </row>
    <row r="47" spans="3:28" hidden="1" x14ac:dyDescent="0.45">
      <c r="C47" s="32" t="s">
        <v>14</v>
      </c>
      <c r="D47" s="33" t="s">
        <v>29</v>
      </c>
      <c r="E47" s="34" t="s">
        <v>32</v>
      </c>
      <c r="F47" s="35" t="s">
        <v>107</v>
      </c>
      <c r="G47" s="36">
        <v>0</v>
      </c>
      <c r="H47" s="36">
        <v>0</v>
      </c>
      <c r="I47" s="36">
        <v>0</v>
      </c>
      <c r="J47" s="36">
        <v>0</v>
      </c>
      <c r="K47" s="53">
        <f t="shared" si="0"/>
        <v>559.44000000000005</v>
      </c>
      <c r="L47" s="36">
        <v>0</v>
      </c>
      <c r="M47" s="36">
        <v>0</v>
      </c>
      <c r="N47" s="36">
        <v>0</v>
      </c>
      <c r="O47" s="36">
        <v>0</v>
      </c>
      <c r="R47" s="52">
        <v>0</v>
      </c>
      <c r="S47" s="52">
        <v>0</v>
      </c>
      <c r="T47" s="52">
        <v>0</v>
      </c>
      <c r="U47" s="52">
        <v>0</v>
      </c>
      <c r="V47" s="52">
        <v>0</v>
      </c>
      <c r="W47" s="52">
        <v>0</v>
      </c>
      <c r="X47" s="52">
        <v>559.44000000000005</v>
      </c>
      <c r="Y47" s="52">
        <v>0</v>
      </c>
      <c r="Z47" s="52">
        <v>0</v>
      </c>
      <c r="AA47" s="52">
        <v>0</v>
      </c>
      <c r="AB47" s="52">
        <v>0</v>
      </c>
    </row>
    <row r="48" spans="3:28" hidden="1" x14ac:dyDescent="0.45">
      <c r="C48" s="32" t="s">
        <v>14</v>
      </c>
      <c r="D48" s="33" t="s">
        <v>30</v>
      </c>
      <c r="E48" s="34" t="s">
        <v>32</v>
      </c>
      <c r="F48" s="35" t="s">
        <v>108</v>
      </c>
      <c r="G48" s="36">
        <v>0</v>
      </c>
      <c r="H48" s="36">
        <v>0</v>
      </c>
      <c r="I48" s="36">
        <v>0</v>
      </c>
      <c r="J48" s="36">
        <v>0</v>
      </c>
      <c r="K48" s="53">
        <f t="shared" si="0"/>
        <v>10.7</v>
      </c>
      <c r="L48" s="36">
        <v>0</v>
      </c>
      <c r="M48" s="36">
        <v>0</v>
      </c>
      <c r="N48" s="36">
        <v>0</v>
      </c>
      <c r="O48" s="36">
        <v>0</v>
      </c>
      <c r="R48" s="52">
        <v>10.7</v>
      </c>
      <c r="S48" s="52">
        <v>0</v>
      </c>
      <c r="T48" s="52">
        <v>0</v>
      </c>
      <c r="U48" s="52">
        <v>0</v>
      </c>
      <c r="V48" s="52">
        <v>0</v>
      </c>
      <c r="W48" s="52">
        <v>0</v>
      </c>
      <c r="X48" s="52">
        <v>0</v>
      </c>
      <c r="Y48" s="52">
        <v>0</v>
      </c>
      <c r="Z48" s="52">
        <v>0</v>
      </c>
      <c r="AA48" s="52">
        <v>0</v>
      </c>
      <c r="AB48" s="52">
        <v>0</v>
      </c>
    </row>
    <row r="49" spans="3:28" hidden="1" x14ac:dyDescent="0.45">
      <c r="C49" s="32" t="s">
        <v>14</v>
      </c>
      <c r="D49" s="33" t="s">
        <v>31</v>
      </c>
      <c r="E49" s="34" t="s">
        <v>32</v>
      </c>
      <c r="F49" s="35" t="s">
        <v>109</v>
      </c>
      <c r="G49" s="36">
        <v>0</v>
      </c>
      <c r="H49" s="36">
        <v>0</v>
      </c>
      <c r="I49" s="36">
        <v>0</v>
      </c>
      <c r="J49" s="36">
        <v>0</v>
      </c>
      <c r="K49" s="53">
        <f t="shared" si="0"/>
        <v>0</v>
      </c>
      <c r="L49" s="36">
        <v>0</v>
      </c>
      <c r="M49" s="36">
        <v>0</v>
      </c>
      <c r="N49" s="36">
        <v>0</v>
      </c>
      <c r="O49" s="36">
        <v>0</v>
      </c>
      <c r="R49" s="52">
        <v>0</v>
      </c>
      <c r="S49" s="52">
        <v>0</v>
      </c>
      <c r="T49" s="52">
        <v>0</v>
      </c>
      <c r="U49" s="52">
        <v>0</v>
      </c>
      <c r="V49" s="52">
        <v>0</v>
      </c>
      <c r="W49" s="52">
        <v>0</v>
      </c>
      <c r="X49" s="52">
        <v>0</v>
      </c>
      <c r="Y49" s="52">
        <v>0</v>
      </c>
      <c r="Z49" s="52">
        <v>0</v>
      </c>
      <c r="AA49" s="52">
        <v>0</v>
      </c>
      <c r="AB49" s="52">
        <v>0</v>
      </c>
    </row>
    <row r="50" spans="3:28" hidden="1" x14ac:dyDescent="0.45">
      <c r="C50" s="32" t="s">
        <v>14</v>
      </c>
      <c r="D50" s="33" t="s">
        <v>86</v>
      </c>
      <c r="E50" s="34" t="s">
        <v>32</v>
      </c>
      <c r="F50" s="35" t="s">
        <v>110</v>
      </c>
      <c r="G50" s="36">
        <v>0</v>
      </c>
      <c r="H50" s="36">
        <v>0</v>
      </c>
      <c r="I50" s="36">
        <v>0</v>
      </c>
      <c r="J50" s="36">
        <v>0</v>
      </c>
      <c r="K50" s="53">
        <f t="shared" si="0"/>
        <v>0</v>
      </c>
      <c r="L50" s="36">
        <v>0</v>
      </c>
      <c r="M50" s="36">
        <v>0</v>
      </c>
      <c r="N50" s="36">
        <v>0</v>
      </c>
      <c r="O50" s="36">
        <v>0</v>
      </c>
      <c r="R50" s="52">
        <v>0</v>
      </c>
      <c r="S50" s="52">
        <v>0</v>
      </c>
      <c r="T50" s="52">
        <v>0</v>
      </c>
      <c r="U50" s="52">
        <v>0</v>
      </c>
      <c r="V50" s="52">
        <v>0</v>
      </c>
      <c r="W50" s="52">
        <v>0</v>
      </c>
      <c r="X50" s="52">
        <v>0</v>
      </c>
      <c r="Y50" s="52">
        <v>0</v>
      </c>
      <c r="Z50" s="52">
        <v>0</v>
      </c>
      <c r="AA50" s="52">
        <v>0</v>
      </c>
      <c r="AB50" s="52">
        <v>0</v>
      </c>
    </row>
    <row r="51" spans="3:28" hidden="1" x14ac:dyDescent="0.45">
      <c r="C51" s="32" t="s">
        <v>14</v>
      </c>
      <c r="D51" s="33" t="s">
        <v>54</v>
      </c>
      <c r="E51" s="34" t="s">
        <v>32</v>
      </c>
      <c r="F51" s="35" t="s">
        <v>111</v>
      </c>
      <c r="G51" s="36">
        <v>0</v>
      </c>
      <c r="H51" s="36">
        <v>0</v>
      </c>
      <c r="I51" s="36">
        <v>0</v>
      </c>
      <c r="J51" s="36">
        <v>0</v>
      </c>
      <c r="K51" s="53">
        <f t="shared" si="0"/>
        <v>1913.6</v>
      </c>
      <c r="L51" s="36">
        <v>0</v>
      </c>
      <c r="M51" s="36">
        <v>0</v>
      </c>
      <c r="N51" s="36">
        <v>0</v>
      </c>
      <c r="O51" s="36">
        <v>0</v>
      </c>
      <c r="R51" s="52">
        <v>0</v>
      </c>
      <c r="S51" s="52">
        <v>0</v>
      </c>
      <c r="T51" s="52">
        <v>0</v>
      </c>
      <c r="U51" s="52">
        <v>0</v>
      </c>
      <c r="V51" s="52">
        <v>0</v>
      </c>
      <c r="W51" s="52">
        <v>0</v>
      </c>
      <c r="X51" s="52">
        <v>1903.99</v>
      </c>
      <c r="Y51" s="52">
        <v>9.61</v>
      </c>
      <c r="Z51" s="52">
        <v>0</v>
      </c>
      <c r="AA51" s="52">
        <v>0</v>
      </c>
      <c r="AB51" s="52">
        <v>0</v>
      </c>
    </row>
    <row r="52" spans="3:28" hidden="1" x14ac:dyDescent="0.45">
      <c r="C52" s="32" t="s">
        <v>14</v>
      </c>
      <c r="D52" s="33" t="s">
        <v>58</v>
      </c>
      <c r="E52" s="34" t="s">
        <v>32</v>
      </c>
      <c r="F52" s="35" t="s">
        <v>112</v>
      </c>
      <c r="G52" s="36">
        <v>0</v>
      </c>
      <c r="H52" s="36">
        <v>0</v>
      </c>
      <c r="I52" s="36">
        <v>0</v>
      </c>
      <c r="J52" s="36">
        <v>0</v>
      </c>
      <c r="K52" s="53">
        <f t="shared" si="0"/>
        <v>0</v>
      </c>
      <c r="L52" s="36">
        <v>0</v>
      </c>
      <c r="M52" s="36">
        <v>0</v>
      </c>
      <c r="N52" s="36">
        <v>0</v>
      </c>
      <c r="O52" s="36">
        <v>0</v>
      </c>
      <c r="R52" s="52">
        <v>0</v>
      </c>
      <c r="S52" s="52">
        <v>0</v>
      </c>
      <c r="T52" s="52">
        <v>0</v>
      </c>
      <c r="U52" s="52">
        <v>0</v>
      </c>
      <c r="V52" s="52">
        <v>0</v>
      </c>
      <c r="W52" s="52">
        <v>0</v>
      </c>
      <c r="X52" s="52">
        <v>0</v>
      </c>
      <c r="Y52" s="52">
        <v>0</v>
      </c>
      <c r="Z52" s="52">
        <v>0</v>
      </c>
      <c r="AA52" s="52">
        <v>0</v>
      </c>
      <c r="AB52" s="52">
        <v>0</v>
      </c>
    </row>
    <row r="53" spans="3:28" hidden="1" x14ac:dyDescent="0.45">
      <c r="C53" s="32" t="s">
        <v>14</v>
      </c>
      <c r="D53" s="33" t="s">
        <v>113</v>
      </c>
      <c r="E53" s="34" t="s">
        <v>32</v>
      </c>
      <c r="F53" s="35" t="s">
        <v>114</v>
      </c>
      <c r="G53" s="36">
        <v>0</v>
      </c>
      <c r="H53" s="36">
        <v>0</v>
      </c>
      <c r="I53" s="36">
        <v>0</v>
      </c>
      <c r="J53" s="36">
        <v>0</v>
      </c>
      <c r="K53" s="53">
        <f t="shared" si="0"/>
        <v>0</v>
      </c>
      <c r="L53" s="36">
        <v>0</v>
      </c>
      <c r="M53" s="36">
        <v>0</v>
      </c>
      <c r="N53" s="36">
        <v>0</v>
      </c>
      <c r="O53" s="36">
        <v>0</v>
      </c>
      <c r="R53" s="52">
        <v>0</v>
      </c>
      <c r="S53" s="52">
        <v>0</v>
      </c>
      <c r="T53" s="52">
        <v>0</v>
      </c>
      <c r="U53" s="52">
        <v>0</v>
      </c>
      <c r="V53" s="52">
        <v>0</v>
      </c>
      <c r="W53" s="52">
        <v>0</v>
      </c>
      <c r="X53" s="52">
        <v>0</v>
      </c>
      <c r="Y53" s="52">
        <v>0</v>
      </c>
      <c r="Z53" s="52">
        <v>0</v>
      </c>
      <c r="AA53" s="52">
        <v>0</v>
      </c>
      <c r="AB53" s="52">
        <v>0</v>
      </c>
    </row>
    <row r="54" spans="3:28" hidden="1" x14ac:dyDescent="0.45">
      <c r="C54" s="32" t="s">
        <v>14</v>
      </c>
      <c r="D54" s="33" t="s">
        <v>115</v>
      </c>
      <c r="E54" s="34" t="s">
        <v>32</v>
      </c>
      <c r="F54" s="35" t="s">
        <v>116</v>
      </c>
      <c r="G54" s="36">
        <v>0</v>
      </c>
      <c r="H54" s="36">
        <v>0</v>
      </c>
      <c r="I54" s="36">
        <v>0</v>
      </c>
      <c r="J54" s="36">
        <v>0</v>
      </c>
      <c r="K54" s="53">
        <f t="shared" si="0"/>
        <v>0</v>
      </c>
      <c r="L54" s="36">
        <v>0</v>
      </c>
      <c r="M54" s="36">
        <v>0</v>
      </c>
      <c r="N54" s="36">
        <v>0</v>
      </c>
      <c r="O54" s="36">
        <v>0</v>
      </c>
      <c r="R54" s="52">
        <v>0</v>
      </c>
      <c r="S54" s="52">
        <v>0</v>
      </c>
      <c r="T54" s="52">
        <v>0</v>
      </c>
      <c r="U54" s="52">
        <v>0</v>
      </c>
      <c r="V54" s="52">
        <v>0</v>
      </c>
      <c r="W54" s="52">
        <v>0</v>
      </c>
      <c r="X54" s="52">
        <v>0</v>
      </c>
      <c r="Y54" s="52">
        <v>0</v>
      </c>
      <c r="Z54" s="52">
        <v>0</v>
      </c>
      <c r="AA54" s="52">
        <v>0</v>
      </c>
      <c r="AB54" s="52">
        <v>0</v>
      </c>
    </row>
    <row r="55" spans="3:28" hidden="1" x14ac:dyDescent="0.45">
      <c r="C55" s="32" t="s">
        <v>14</v>
      </c>
      <c r="D55" s="33" t="s">
        <v>117</v>
      </c>
      <c r="E55" s="34" t="s">
        <v>32</v>
      </c>
      <c r="F55" s="35" t="s">
        <v>118</v>
      </c>
      <c r="G55" s="36">
        <v>0</v>
      </c>
      <c r="H55" s="36">
        <v>0</v>
      </c>
      <c r="I55" s="36">
        <v>0</v>
      </c>
      <c r="J55" s="36">
        <v>0</v>
      </c>
      <c r="K55" s="53">
        <f t="shared" si="0"/>
        <v>0</v>
      </c>
      <c r="L55" s="36">
        <v>0</v>
      </c>
      <c r="M55" s="36">
        <v>0</v>
      </c>
      <c r="N55" s="36">
        <v>0</v>
      </c>
      <c r="O55" s="36">
        <v>0</v>
      </c>
      <c r="R55" s="52">
        <v>0</v>
      </c>
      <c r="S55" s="52">
        <v>0</v>
      </c>
      <c r="T55" s="52">
        <v>0</v>
      </c>
      <c r="U55" s="52">
        <v>0</v>
      </c>
      <c r="V55" s="52">
        <v>0</v>
      </c>
      <c r="W55" s="52">
        <v>0</v>
      </c>
      <c r="X55" s="52">
        <v>0</v>
      </c>
      <c r="Y55" s="52">
        <v>0</v>
      </c>
      <c r="Z55" s="52">
        <v>0</v>
      </c>
      <c r="AA55" s="52">
        <v>0</v>
      </c>
      <c r="AB55" s="52">
        <v>0</v>
      </c>
    </row>
    <row r="56" spans="3:28" hidden="1" x14ac:dyDescent="0.45">
      <c r="C56" s="32" t="s">
        <v>14</v>
      </c>
      <c r="D56" s="33" t="s">
        <v>119</v>
      </c>
      <c r="E56" s="34" t="s">
        <v>32</v>
      </c>
      <c r="F56" s="35" t="s">
        <v>120</v>
      </c>
      <c r="G56" s="36">
        <v>0</v>
      </c>
      <c r="H56" s="36">
        <v>0</v>
      </c>
      <c r="I56" s="36">
        <v>0</v>
      </c>
      <c r="J56" s="36">
        <v>0</v>
      </c>
      <c r="K56" s="53">
        <f t="shared" si="0"/>
        <v>0</v>
      </c>
      <c r="L56" s="36">
        <v>0</v>
      </c>
      <c r="M56" s="36">
        <v>0</v>
      </c>
      <c r="N56" s="36">
        <v>0</v>
      </c>
      <c r="O56" s="36">
        <v>0</v>
      </c>
      <c r="R56" s="52">
        <v>0</v>
      </c>
      <c r="S56" s="52">
        <v>0</v>
      </c>
      <c r="T56" s="52">
        <v>0</v>
      </c>
      <c r="U56" s="52">
        <v>0</v>
      </c>
      <c r="V56" s="52">
        <v>0</v>
      </c>
      <c r="W56" s="52">
        <v>0</v>
      </c>
      <c r="X56" s="52">
        <v>0</v>
      </c>
      <c r="Y56" s="52">
        <v>0</v>
      </c>
      <c r="Z56" s="52">
        <v>0</v>
      </c>
      <c r="AA56" s="52">
        <v>0</v>
      </c>
      <c r="AB56" s="52">
        <v>0</v>
      </c>
    </row>
    <row r="57" spans="3:28" hidden="1" x14ac:dyDescent="0.45">
      <c r="C57" s="32" t="s">
        <v>14</v>
      </c>
      <c r="D57" s="33" t="s">
        <v>121</v>
      </c>
      <c r="E57" s="34" t="s">
        <v>32</v>
      </c>
      <c r="F57" s="35" t="s">
        <v>122</v>
      </c>
      <c r="G57" s="36">
        <v>0</v>
      </c>
      <c r="H57" s="36">
        <v>0</v>
      </c>
      <c r="I57" s="36">
        <v>0</v>
      </c>
      <c r="J57" s="36">
        <v>0</v>
      </c>
      <c r="K57" s="53">
        <f t="shared" si="0"/>
        <v>0</v>
      </c>
      <c r="L57" s="36">
        <v>0</v>
      </c>
      <c r="M57" s="36">
        <v>0</v>
      </c>
      <c r="N57" s="36">
        <v>0</v>
      </c>
      <c r="O57" s="36">
        <v>0</v>
      </c>
      <c r="R57" s="52">
        <v>0</v>
      </c>
      <c r="S57" s="52">
        <v>0</v>
      </c>
      <c r="T57" s="52">
        <v>0</v>
      </c>
      <c r="U57" s="52">
        <v>0</v>
      </c>
      <c r="V57" s="52">
        <v>0</v>
      </c>
      <c r="W57" s="52">
        <v>0</v>
      </c>
      <c r="X57" s="52">
        <v>0</v>
      </c>
      <c r="Y57" s="52">
        <v>0</v>
      </c>
      <c r="Z57" s="52">
        <v>0</v>
      </c>
      <c r="AA57" s="52">
        <v>0</v>
      </c>
      <c r="AB57" s="52">
        <v>0</v>
      </c>
    </row>
    <row r="58" spans="3:28" hidden="1" x14ac:dyDescent="0.45">
      <c r="C58" s="32" t="s">
        <v>14</v>
      </c>
      <c r="D58" s="33" t="s">
        <v>123</v>
      </c>
      <c r="E58" s="34" t="s">
        <v>32</v>
      </c>
      <c r="F58" s="35" t="s">
        <v>124</v>
      </c>
      <c r="G58" s="36">
        <v>0</v>
      </c>
      <c r="H58" s="36">
        <v>0</v>
      </c>
      <c r="I58" s="36">
        <v>0</v>
      </c>
      <c r="J58" s="36">
        <v>0</v>
      </c>
      <c r="K58" s="53">
        <f t="shared" si="0"/>
        <v>315.18</v>
      </c>
      <c r="L58" s="36">
        <v>0</v>
      </c>
      <c r="M58" s="36">
        <v>0</v>
      </c>
      <c r="N58" s="36">
        <v>0</v>
      </c>
      <c r="O58" s="36">
        <v>0</v>
      </c>
      <c r="R58" s="52">
        <v>0</v>
      </c>
      <c r="S58" s="52">
        <v>0</v>
      </c>
      <c r="T58" s="52">
        <v>0</v>
      </c>
      <c r="U58" s="52">
        <v>0</v>
      </c>
      <c r="V58" s="52">
        <v>0</v>
      </c>
      <c r="W58" s="52">
        <v>0</v>
      </c>
      <c r="X58" s="52">
        <v>315.18</v>
      </c>
      <c r="Y58" s="52">
        <v>0</v>
      </c>
      <c r="Z58" s="52">
        <v>0</v>
      </c>
      <c r="AA58" s="52">
        <v>0</v>
      </c>
      <c r="AB58" s="52">
        <v>0</v>
      </c>
    </row>
    <row r="59" spans="3:28" hidden="1" x14ac:dyDescent="0.45">
      <c r="C59" s="32" t="s">
        <v>14</v>
      </c>
      <c r="D59" s="33" t="s">
        <v>125</v>
      </c>
      <c r="E59" s="34" t="s">
        <v>32</v>
      </c>
      <c r="F59" s="35" t="s">
        <v>126</v>
      </c>
      <c r="G59" s="36">
        <v>0</v>
      </c>
      <c r="H59" s="36">
        <v>0</v>
      </c>
      <c r="I59" s="36">
        <v>0</v>
      </c>
      <c r="J59" s="36">
        <v>0</v>
      </c>
      <c r="K59" s="53">
        <f t="shared" si="0"/>
        <v>0</v>
      </c>
      <c r="L59" s="36">
        <v>0</v>
      </c>
      <c r="M59" s="36">
        <v>0</v>
      </c>
      <c r="N59" s="36">
        <v>0</v>
      </c>
      <c r="O59" s="36">
        <v>0</v>
      </c>
      <c r="R59" s="52">
        <v>0</v>
      </c>
      <c r="S59" s="52">
        <v>0</v>
      </c>
      <c r="T59" s="52">
        <v>0</v>
      </c>
      <c r="U59" s="52">
        <v>0</v>
      </c>
      <c r="V59" s="52">
        <v>0</v>
      </c>
      <c r="W59" s="52">
        <v>0</v>
      </c>
      <c r="X59" s="52">
        <v>0</v>
      </c>
      <c r="Y59" s="52">
        <v>0</v>
      </c>
      <c r="Z59" s="52">
        <v>0</v>
      </c>
      <c r="AA59" s="52">
        <v>0</v>
      </c>
      <c r="AB59" s="52">
        <v>0</v>
      </c>
    </row>
    <row r="60" spans="3:28" hidden="1" x14ac:dyDescent="0.45">
      <c r="C60" s="32" t="s">
        <v>14</v>
      </c>
      <c r="D60" s="33" t="s">
        <v>127</v>
      </c>
      <c r="E60" s="34" t="s">
        <v>32</v>
      </c>
      <c r="F60" s="35" t="s">
        <v>128</v>
      </c>
      <c r="G60" s="36">
        <v>0</v>
      </c>
      <c r="H60" s="36">
        <v>0</v>
      </c>
      <c r="I60" s="36">
        <v>0</v>
      </c>
      <c r="J60" s="36">
        <v>0</v>
      </c>
      <c r="K60" s="53">
        <f t="shared" si="0"/>
        <v>311.44</v>
      </c>
      <c r="L60" s="36">
        <v>0</v>
      </c>
      <c r="M60" s="36">
        <v>0</v>
      </c>
      <c r="N60" s="36">
        <v>0</v>
      </c>
      <c r="O60" s="36">
        <v>0</v>
      </c>
      <c r="R60" s="52">
        <v>0</v>
      </c>
      <c r="S60" s="52">
        <v>0</v>
      </c>
      <c r="T60" s="52">
        <v>0</v>
      </c>
      <c r="U60" s="52">
        <v>0</v>
      </c>
      <c r="V60" s="52">
        <v>0</v>
      </c>
      <c r="W60" s="52">
        <v>0</v>
      </c>
      <c r="X60" s="52">
        <v>308.06</v>
      </c>
      <c r="Y60" s="52">
        <v>3.38</v>
      </c>
      <c r="Z60" s="52">
        <v>0</v>
      </c>
      <c r="AA60" s="52">
        <v>0</v>
      </c>
      <c r="AB60" s="52">
        <v>0</v>
      </c>
    </row>
    <row r="61" spans="3:28" hidden="1" x14ac:dyDescent="0.45">
      <c r="C61" s="32" t="s">
        <v>14</v>
      </c>
      <c r="D61" s="33" t="s">
        <v>129</v>
      </c>
      <c r="E61" s="34" t="s">
        <v>32</v>
      </c>
      <c r="F61" s="35" t="s">
        <v>130</v>
      </c>
      <c r="G61" s="36">
        <v>0</v>
      </c>
      <c r="H61" s="36">
        <v>0</v>
      </c>
      <c r="I61" s="36">
        <v>0</v>
      </c>
      <c r="J61" s="36">
        <v>0</v>
      </c>
      <c r="K61" s="53">
        <f t="shared" si="0"/>
        <v>0</v>
      </c>
      <c r="L61" s="36">
        <v>0</v>
      </c>
      <c r="M61" s="36">
        <v>0</v>
      </c>
      <c r="N61" s="36">
        <v>0</v>
      </c>
      <c r="O61" s="36">
        <v>0</v>
      </c>
      <c r="R61" s="52">
        <v>0</v>
      </c>
      <c r="S61" s="52">
        <v>0</v>
      </c>
      <c r="T61" s="52">
        <v>0</v>
      </c>
      <c r="U61" s="52">
        <v>0</v>
      </c>
      <c r="V61" s="52">
        <v>0</v>
      </c>
      <c r="W61" s="52">
        <v>0</v>
      </c>
      <c r="X61" s="52">
        <v>0</v>
      </c>
      <c r="Y61" s="52">
        <v>0</v>
      </c>
      <c r="Z61" s="52">
        <v>0</v>
      </c>
      <c r="AA61" s="52">
        <v>0</v>
      </c>
      <c r="AB61" s="52">
        <v>0</v>
      </c>
    </row>
    <row r="62" spans="3:28" hidden="1" x14ac:dyDescent="0.45">
      <c r="C62" s="32" t="s">
        <v>14</v>
      </c>
      <c r="D62" s="33" t="s">
        <v>131</v>
      </c>
      <c r="E62" s="34" t="s">
        <v>32</v>
      </c>
      <c r="F62" s="35" t="s">
        <v>132</v>
      </c>
      <c r="G62" s="36">
        <v>0</v>
      </c>
      <c r="H62" s="36">
        <v>0</v>
      </c>
      <c r="I62" s="36">
        <v>0</v>
      </c>
      <c r="J62" s="36">
        <v>0</v>
      </c>
      <c r="K62" s="53">
        <f t="shared" si="0"/>
        <v>0</v>
      </c>
      <c r="L62" s="36">
        <v>0</v>
      </c>
      <c r="M62" s="36">
        <v>0</v>
      </c>
      <c r="N62" s="36">
        <v>0</v>
      </c>
      <c r="O62" s="36">
        <v>0</v>
      </c>
      <c r="R62" s="52">
        <v>0</v>
      </c>
      <c r="S62" s="52">
        <v>0</v>
      </c>
      <c r="T62" s="52">
        <v>0</v>
      </c>
      <c r="U62" s="52">
        <v>0</v>
      </c>
      <c r="V62" s="52">
        <v>0</v>
      </c>
      <c r="W62" s="52">
        <v>0</v>
      </c>
      <c r="X62" s="52">
        <v>0</v>
      </c>
      <c r="Y62" s="52">
        <v>0</v>
      </c>
      <c r="Z62" s="52">
        <v>0</v>
      </c>
      <c r="AA62" s="52">
        <v>0</v>
      </c>
      <c r="AB62" s="52">
        <v>0</v>
      </c>
    </row>
    <row r="63" spans="3:28" hidden="1" x14ac:dyDescent="0.45">
      <c r="C63" s="32" t="s">
        <v>14</v>
      </c>
      <c r="D63" s="33" t="s">
        <v>133</v>
      </c>
      <c r="E63" s="34" t="s">
        <v>32</v>
      </c>
      <c r="F63" s="35" t="s">
        <v>134</v>
      </c>
      <c r="G63" s="36">
        <v>0</v>
      </c>
      <c r="H63" s="36">
        <v>0</v>
      </c>
      <c r="I63" s="36">
        <v>0</v>
      </c>
      <c r="J63" s="36">
        <v>0</v>
      </c>
      <c r="K63" s="53">
        <f t="shared" si="0"/>
        <v>0</v>
      </c>
      <c r="L63" s="36">
        <v>0</v>
      </c>
      <c r="M63" s="36">
        <v>0</v>
      </c>
      <c r="N63" s="36">
        <v>0</v>
      </c>
      <c r="O63" s="36">
        <v>0</v>
      </c>
      <c r="R63" s="52">
        <v>0</v>
      </c>
      <c r="S63" s="52">
        <v>0</v>
      </c>
      <c r="T63" s="52">
        <v>0</v>
      </c>
      <c r="U63" s="52">
        <v>0</v>
      </c>
      <c r="V63" s="52">
        <v>0</v>
      </c>
      <c r="W63" s="52">
        <v>0</v>
      </c>
      <c r="X63" s="52">
        <v>0</v>
      </c>
      <c r="Y63" s="52">
        <v>0</v>
      </c>
      <c r="Z63" s="52">
        <v>0</v>
      </c>
      <c r="AA63" s="52">
        <v>0</v>
      </c>
      <c r="AB63" s="52">
        <v>0</v>
      </c>
    </row>
    <row r="64" spans="3:28" hidden="1" x14ac:dyDescent="0.45">
      <c r="C64" s="32" t="s">
        <v>14</v>
      </c>
      <c r="D64" s="33" t="s">
        <v>135</v>
      </c>
      <c r="E64" s="34" t="s">
        <v>32</v>
      </c>
      <c r="F64" s="35" t="s">
        <v>136</v>
      </c>
      <c r="G64" s="36">
        <v>0</v>
      </c>
      <c r="H64" s="36">
        <v>0</v>
      </c>
      <c r="I64" s="36">
        <v>0</v>
      </c>
      <c r="J64" s="36">
        <v>0</v>
      </c>
      <c r="K64" s="53">
        <f t="shared" si="0"/>
        <v>185.78</v>
      </c>
      <c r="L64" s="36">
        <v>0</v>
      </c>
      <c r="M64" s="36">
        <v>0</v>
      </c>
      <c r="N64" s="36">
        <v>0</v>
      </c>
      <c r="O64" s="36">
        <v>0</v>
      </c>
      <c r="R64" s="52">
        <v>0</v>
      </c>
      <c r="S64" s="52">
        <v>0</v>
      </c>
      <c r="T64" s="52">
        <v>0</v>
      </c>
      <c r="U64" s="52">
        <v>0</v>
      </c>
      <c r="V64" s="52">
        <v>0</v>
      </c>
      <c r="W64" s="52">
        <v>0</v>
      </c>
      <c r="X64" s="52">
        <v>185.78</v>
      </c>
      <c r="Y64" s="52">
        <v>0</v>
      </c>
      <c r="Z64" s="52">
        <v>0</v>
      </c>
      <c r="AA64" s="52">
        <v>0</v>
      </c>
      <c r="AB64" s="52">
        <v>0</v>
      </c>
    </row>
    <row r="65" spans="1:28" hidden="1" x14ac:dyDescent="0.45">
      <c r="A65" s="77"/>
      <c r="B65" s="79"/>
      <c r="C65" s="32" t="s">
        <v>14</v>
      </c>
      <c r="D65" s="33" t="s">
        <v>137</v>
      </c>
      <c r="E65" s="34" t="s">
        <v>32</v>
      </c>
      <c r="F65" s="35" t="s">
        <v>138</v>
      </c>
      <c r="G65" s="36">
        <v>0</v>
      </c>
      <c r="H65" s="36">
        <v>0</v>
      </c>
      <c r="I65" s="36">
        <v>0</v>
      </c>
      <c r="J65" s="36">
        <v>0</v>
      </c>
      <c r="K65" s="53">
        <f t="shared" si="0"/>
        <v>97.86</v>
      </c>
      <c r="L65" s="36">
        <v>0</v>
      </c>
      <c r="M65" s="36">
        <v>0</v>
      </c>
      <c r="N65" s="36">
        <v>0</v>
      </c>
      <c r="O65" s="36">
        <v>0</v>
      </c>
      <c r="R65" s="52">
        <v>0</v>
      </c>
      <c r="S65" s="52">
        <v>0</v>
      </c>
      <c r="T65" s="52">
        <v>0</v>
      </c>
      <c r="U65" s="52">
        <v>0</v>
      </c>
      <c r="V65" s="52">
        <v>0</v>
      </c>
      <c r="W65" s="52">
        <v>0</v>
      </c>
      <c r="X65" s="52">
        <v>97.86</v>
      </c>
      <c r="Y65" s="52">
        <v>0</v>
      </c>
      <c r="Z65" s="52">
        <v>0</v>
      </c>
      <c r="AA65" s="52">
        <v>0</v>
      </c>
      <c r="AB65" s="52">
        <v>0</v>
      </c>
    </row>
    <row r="66" spans="1:28" hidden="1" x14ac:dyDescent="0.45">
      <c r="C66" s="32" t="s">
        <v>14</v>
      </c>
      <c r="D66" s="33" t="s">
        <v>139</v>
      </c>
      <c r="E66" s="34" t="s">
        <v>32</v>
      </c>
      <c r="F66" s="35" t="s">
        <v>140</v>
      </c>
      <c r="G66" s="36">
        <v>0</v>
      </c>
      <c r="H66" s="36">
        <v>0</v>
      </c>
      <c r="I66" s="36">
        <v>0</v>
      </c>
      <c r="J66" s="36">
        <v>0</v>
      </c>
      <c r="K66" s="53">
        <f t="shared" si="0"/>
        <v>0</v>
      </c>
      <c r="L66" s="36">
        <v>0</v>
      </c>
      <c r="M66" s="36">
        <v>0</v>
      </c>
      <c r="N66" s="36">
        <v>0</v>
      </c>
      <c r="O66" s="36">
        <v>0</v>
      </c>
      <c r="R66" s="52">
        <v>0</v>
      </c>
      <c r="S66" s="52">
        <v>0</v>
      </c>
      <c r="T66" s="52">
        <v>0</v>
      </c>
      <c r="U66" s="52">
        <v>0</v>
      </c>
      <c r="V66" s="52">
        <v>0</v>
      </c>
      <c r="W66" s="52">
        <v>0</v>
      </c>
      <c r="X66" s="52">
        <v>0</v>
      </c>
      <c r="Y66" s="52">
        <v>0</v>
      </c>
      <c r="Z66" s="52">
        <v>0</v>
      </c>
      <c r="AA66" s="52">
        <v>0</v>
      </c>
      <c r="AB66" s="52">
        <v>0</v>
      </c>
    </row>
    <row r="67" spans="1:28" hidden="1" x14ac:dyDescent="0.45">
      <c r="C67" s="32" t="s">
        <v>14</v>
      </c>
      <c r="D67" s="33" t="s">
        <v>141</v>
      </c>
      <c r="E67" s="34" t="s">
        <v>32</v>
      </c>
      <c r="F67" s="35" t="s">
        <v>142</v>
      </c>
      <c r="G67" s="36">
        <v>0</v>
      </c>
      <c r="H67" s="36">
        <v>0</v>
      </c>
      <c r="I67" s="36">
        <v>0</v>
      </c>
      <c r="J67" s="36">
        <v>0</v>
      </c>
      <c r="K67" s="53">
        <f t="shared" si="0"/>
        <v>1007.34</v>
      </c>
      <c r="L67" s="36">
        <v>0</v>
      </c>
      <c r="M67" s="36">
        <v>0</v>
      </c>
      <c r="N67" s="36">
        <v>0</v>
      </c>
      <c r="O67" s="36">
        <v>0</v>
      </c>
      <c r="R67" s="52">
        <v>0</v>
      </c>
      <c r="S67" s="52">
        <v>0</v>
      </c>
      <c r="T67" s="52">
        <v>0</v>
      </c>
      <c r="U67" s="52">
        <v>0</v>
      </c>
      <c r="V67" s="52">
        <v>0</v>
      </c>
      <c r="W67" s="52">
        <v>0</v>
      </c>
      <c r="X67" s="52">
        <v>1007.34</v>
      </c>
      <c r="Y67" s="52">
        <v>0</v>
      </c>
      <c r="Z67" s="52">
        <v>0</v>
      </c>
      <c r="AA67" s="52">
        <v>0</v>
      </c>
      <c r="AB67" s="52">
        <v>0</v>
      </c>
    </row>
    <row r="68" spans="1:28" hidden="1" x14ac:dyDescent="0.45">
      <c r="C68" s="32" t="s">
        <v>14</v>
      </c>
      <c r="D68" s="33" t="s">
        <v>143</v>
      </c>
      <c r="E68" s="34" t="s">
        <v>32</v>
      </c>
      <c r="F68" s="35" t="s">
        <v>144</v>
      </c>
      <c r="G68" s="36">
        <v>0</v>
      </c>
      <c r="H68" s="36">
        <v>0</v>
      </c>
      <c r="I68" s="36">
        <v>0</v>
      </c>
      <c r="J68" s="36">
        <v>0</v>
      </c>
      <c r="K68" s="53">
        <f t="shared" ref="K68:K131" si="1">SUM(R68:AB68)</f>
        <v>0</v>
      </c>
      <c r="L68" s="36">
        <v>0</v>
      </c>
      <c r="M68" s="36">
        <v>0</v>
      </c>
      <c r="N68" s="36">
        <v>0</v>
      </c>
      <c r="O68" s="36">
        <v>0</v>
      </c>
      <c r="R68" s="52">
        <v>0</v>
      </c>
      <c r="S68" s="52">
        <v>0</v>
      </c>
      <c r="T68" s="52">
        <v>0</v>
      </c>
      <c r="U68" s="52">
        <v>0</v>
      </c>
      <c r="V68" s="52">
        <v>0</v>
      </c>
      <c r="W68" s="52">
        <v>0</v>
      </c>
      <c r="X68" s="52">
        <v>0</v>
      </c>
      <c r="Y68" s="52">
        <v>0</v>
      </c>
      <c r="Z68" s="52">
        <v>0</v>
      </c>
      <c r="AA68" s="52">
        <v>0</v>
      </c>
      <c r="AB68" s="52">
        <v>0</v>
      </c>
    </row>
    <row r="69" spans="1:28" hidden="1" x14ac:dyDescent="0.45">
      <c r="C69" s="32" t="s">
        <v>14</v>
      </c>
      <c r="D69" s="33" t="s">
        <v>145</v>
      </c>
      <c r="E69" s="34" t="s">
        <v>32</v>
      </c>
      <c r="F69" s="37" t="s">
        <v>146</v>
      </c>
      <c r="G69" s="36">
        <v>0</v>
      </c>
      <c r="H69" s="36">
        <v>0</v>
      </c>
      <c r="I69" s="36">
        <v>0</v>
      </c>
      <c r="J69" s="36">
        <v>0</v>
      </c>
      <c r="K69" s="53">
        <f t="shared" si="1"/>
        <v>0</v>
      </c>
      <c r="L69" s="36">
        <v>0</v>
      </c>
      <c r="M69" s="36">
        <v>0</v>
      </c>
      <c r="N69" s="36">
        <v>0</v>
      </c>
      <c r="O69" s="36">
        <v>0</v>
      </c>
      <c r="R69" s="52">
        <v>0</v>
      </c>
      <c r="S69" s="52">
        <v>0</v>
      </c>
      <c r="T69" s="52">
        <v>0</v>
      </c>
      <c r="U69" s="52">
        <v>0</v>
      </c>
      <c r="V69" s="52">
        <v>0</v>
      </c>
      <c r="W69" s="52">
        <v>0</v>
      </c>
      <c r="X69" s="52">
        <v>0</v>
      </c>
      <c r="Y69" s="52">
        <v>0</v>
      </c>
      <c r="Z69" s="52">
        <v>0</v>
      </c>
      <c r="AA69" s="52">
        <v>0</v>
      </c>
      <c r="AB69" s="52">
        <v>0</v>
      </c>
    </row>
    <row r="70" spans="1:28" hidden="1" x14ac:dyDescent="0.45">
      <c r="C70" s="32" t="s">
        <v>14</v>
      </c>
      <c r="D70" s="33" t="s">
        <v>147</v>
      </c>
      <c r="E70" s="34" t="s">
        <v>32</v>
      </c>
      <c r="F70" s="35" t="s">
        <v>148</v>
      </c>
      <c r="G70" s="36">
        <v>0</v>
      </c>
      <c r="H70" s="36">
        <v>0</v>
      </c>
      <c r="I70" s="36">
        <v>0</v>
      </c>
      <c r="J70" s="36">
        <v>0</v>
      </c>
      <c r="K70" s="53">
        <f t="shared" si="1"/>
        <v>0</v>
      </c>
      <c r="L70" s="36">
        <v>0</v>
      </c>
      <c r="M70" s="36">
        <v>0</v>
      </c>
      <c r="N70" s="36">
        <v>0</v>
      </c>
      <c r="O70" s="36">
        <v>0</v>
      </c>
      <c r="R70" s="52">
        <v>0</v>
      </c>
      <c r="S70" s="52">
        <v>0</v>
      </c>
      <c r="T70" s="52">
        <v>0</v>
      </c>
      <c r="U70" s="52">
        <v>0</v>
      </c>
      <c r="V70" s="52">
        <v>0</v>
      </c>
      <c r="W70" s="52">
        <v>0</v>
      </c>
      <c r="X70" s="52">
        <v>0</v>
      </c>
      <c r="Y70" s="52">
        <v>0</v>
      </c>
      <c r="Z70" s="52">
        <v>0</v>
      </c>
      <c r="AA70" s="52">
        <v>0</v>
      </c>
      <c r="AB70" s="52">
        <v>0</v>
      </c>
    </row>
    <row r="71" spans="1:28" hidden="1" x14ac:dyDescent="0.45">
      <c r="C71" s="32" t="s">
        <v>14</v>
      </c>
      <c r="D71" s="33" t="s">
        <v>149</v>
      </c>
      <c r="E71" s="34" t="s">
        <v>32</v>
      </c>
      <c r="F71" s="35" t="s">
        <v>150</v>
      </c>
      <c r="G71" s="36">
        <v>0</v>
      </c>
      <c r="H71" s="36">
        <v>0</v>
      </c>
      <c r="I71" s="36">
        <v>0</v>
      </c>
      <c r="J71" s="36">
        <v>0</v>
      </c>
      <c r="K71" s="53">
        <f t="shared" si="1"/>
        <v>0</v>
      </c>
      <c r="L71" s="36">
        <v>0</v>
      </c>
      <c r="M71" s="36">
        <v>0</v>
      </c>
      <c r="N71" s="36">
        <v>0</v>
      </c>
      <c r="O71" s="36">
        <v>0</v>
      </c>
      <c r="R71" s="52">
        <v>0</v>
      </c>
      <c r="S71" s="52">
        <v>0</v>
      </c>
      <c r="T71" s="52">
        <v>0</v>
      </c>
      <c r="U71" s="52">
        <v>0</v>
      </c>
      <c r="V71" s="52">
        <v>0</v>
      </c>
      <c r="W71" s="52">
        <v>0</v>
      </c>
      <c r="X71" s="52">
        <v>0</v>
      </c>
      <c r="Y71" s="52">
        <v>0</v>
      </c>
      <c r="Z71" s="52">
        <v>0</v>
      </c>
      <c r="AA71" s="52">
        <v>0</v>
      </c>
      <c r="AB71" s="52">
        <v>0</v>
      </c>
    </row>
    <row r="72" spans="1:28" hidden="1" x14ac:dyDescent="0.45">
      <c r="C72" s="32" t="s">
        <v>14</v>
      </c>
      <c r="D72" s="33" t="s">
        <v>151</v>
      </c>
      <c r="E72" s="34" t="s">
        <v>32</v>
      </c>
      <c r="F72" s="35" t="s">
        <v>152</v>
      </c>
      <c r="G72" s="36">
        <v>0</v>
      </c>
      <c r="H72" s="36">
        <v>0</v>
      </c>
      <c r="I72" s="36">
        <v>0</v>
      </c>
      <c r="J72" s="36">
        <v>0</v>
      </c>
      <c r="K72" s="53">
        <f t="shared" si="1"/>
        <v>129.21</v>
      </c>
      <c r="L72" s="36">
        <v>0</v>
      </c>
      <c r="M72" s="36">
        <v>0</v>
      </c>
      <c r="N72" s="36">
        <v>0</v>
      </c>
      <c r="O72" s="36">
        <v>0</v>
      </c>
      <c r="R72" s="52">
        <v>0</v>
      </c>
      <c r="S72" s="52">
        <v>0</v>
      </c>
      <c r="T72" s="52">
        <v>0</v>
      </c>
      <c r="U72" s="52">
        <v>0</v>
      </c>
      <c r="V72" s="52">
        <v>0</v>
      </c>
      <c r="W72" s="52">
        <v>0</v>
      </c>
      <c r="X72" s="52">
        <v>129.21</v>
      </c>
      <c r="Y72" s="52">
        <v>0</v>
      </c>
      <c r="Z72" s="52">
        <v>0</v>
      </c>
      <c r="AA72" s="52">
        <v>0</v>
      </c>
      <c r="AB72" s="52">
        <v>0</v>
      </c>
    </row>
    <row r="73" spans="1:28" hidden="1" x14ac:dyDescent="0.45">
      <c r="C73" s="32" t="s">
        <v>14</v>
      </c>
      <c r="D73" s="33" t="s">
        <v>153</v>
      </c>
      <c r="E73" s="34" t="s">
        <v>32</v>
      </c>
      <c r="F73" s="35" t="s">
        <v>154</v>
      </c>
      <c r="G73" s="36">
        <v>0</v>
      </c>
      <c r="H73" s="36">
        <v>0</v>
      </c>
      <c r="I73" s="36">
        <v>0</v>
      </c>
      <c r="J73" s="36">
        <v>0</v>
      </c>
      <c r="K73" s="53">
        <f t="shared" si="1"/>
        <v>25.91</v>
      </c>
      <c r="L73" s="36">
        <v>0</v>
      </c>
      <c r="M73" s="36">
        <v>0</v>
      </c>
      <c r="N73" s="36">
        <v>0</v>
      </c>
      <c r="O73" s="36">
        <v>0</v>
      </c>
      <c r="R73" s="52">
        <v>25.91</v>
      </c>
      <c r="S73" s="52">
        <v>0</v>
      </c>
      <c r="T73" s="52">
        <v>0</v>
      </c>
      <c r="U73" s="52">
        <v>0</v>
      </c>
      <c r="V73" s="52">
        <v>0</v>
      </c>
      <c r="W73" s="52">
        <v>0</v>
      </c>
      <c r="X73" s="52">
        <v>0</v>
      </c>
      <c r="Y73" s="52">
        <v>0</v>
      </c>
      <c r="Z73" s="52">
        <v>0</v>
      </c>
      <c r="AA73" s="52">
        <v>0</v>
      </c>
      <c r="AB73" s="52">
        <v>0</v>
      </c>
    </row>
    <row r="74" spans="1:28" hidden="1" x14ac:dyDescent="0.45">
      <c r="C74" s="32" t="s">
        <v>14</v>
      </c>
      <c r="D74" s="33" t="s">
        <v>155</v>
      </c>
      <c r="E74" s="34" t="s">
        <v>32</v>
      </c>
      <c r="F74" s="35" t="s">
        <v>156</v>
      </c>
      <c r="G74" s="36">
        <v>0</v>
      </c>
      <c r="H74" s="36">
        <v>0</v>
      </c>
      <c r="I74" s="36">
        <v>0</v>
      </c>
      <c r="J74" s="36">
        <v>0</v>
      </c>
      <c r="K74" s="53">
        <f t="shared" si="1"/>
        <v>2135.9699999999998</v>
      </c>
      <c r="L74" s="36">
        <v>0</v>
      </c>
      <c r="M74" s="36">
        <v>0</v>
      </c>
      <c r="N74" s="36">
        <v>0</v>
      </c>
      <c r="O74" s="36">
        <v>0</v>
      </c>
      <c r="R74" s="52">
        <v>342.49</v>
      </c>
      <c r="S74" s="52">
        <v>5.41</v>
      </c>
      <c r="T74" s="52">
        <v>0</v>
      </c>
      <c r="U74" s="52">
        <v>0</v>
      </c>
      <c r="V74" s="52">
        <v>0</v>
      </c>
      <c r="W74" s="52">
        <v>0</v>
      </c>
      <c r="X74" s="52">
        <v>1788.07</v>
      </c>
      <c r="Y74" s="52">
        <v>0</v>
      </c>
      <c r="Z74" s="52">
        <v>0</v>
      </c>
      <c r="AA74" s="52">
        <v>0</v>
      </c>
      <c r="AB74" s="52">
        <v>0</v>
      </c>
    </row>
    <row r="75" spans="1:28" hidden="1" x14ac:dyDescent="0.45">
      <c r="C75" s="32" t="s">
        <v>14</v>
      </c>
      <c r="D75" s="33" t="s">
        <v>157</v>
      </c>
      <c r="E75" s="34" t="s">
        <v>32</v>
      </c>
      <c r="F75" s="35" t="s">
        <v>158</v>
      </c>
      <c r="G75" s="36">
        <v>0</v>
      </c>
      <c r="H75" s="36">
        <v>0</v>
      </c>
      <c r="I75" s="36">
        <v>0</v>
      </c>
      <c r="J75" s="36">
        <v>0</v>
      </c>
      <c r="K75" s="53">
        <f t="shared" si="1"/>
        <v>0</v>
      </c>
      <c r="L75" s="36">
        <v>0</v>
      </c>
      <c r="M75" s="36">
        <v>0</v>
      </c>
      <c r="N75" s="36">
        <v>0</v>
      </c>
      <c r="O75" s="36">
        <v>0</v>
      </c>
      <c r="R75" s="52">
        <v>0</v>
      </c>
      <c r="S75" s="52">
        <v>0</v>
      </c>
      <c r="T75" s="52">
        <v>0</v>
      </c>
      <c r="U75" s="52">
        <v>0</v>
      </c>
      <c r="V75" s="52">
        <v>0</v>
      </c>
      <c r="W75" s="52">
        <v>0</v>
      </c>
      <c r="X75" s="52">
        <v>0</v>
      </c>
      <c r="Y75" s="52">
        <v>0</v>
      </c>
      <c r="Z75" s="52">
        <v>0</v>
      </c>
      <c r="AA75" s="52">
        <v>0</v>
      </c>
      <c r="AB75" s="52">
        <v>0</v>
      </c>
    </row>
    <row r="76" spans="1:28" hidden="1" x14ac:dyDescent="0.45">
      <c r="C76" s="32" t="s">
        <v>14</v>
      </c>
      <c r="D76" s="33" t="s">
        <v>159</v>
      </c>
      <c r="E76" s="34" t="s">
        <v>32</v>
      </c>
      <c r="F76" s="35" t="s">
        <v>160</v>
      </c>
      <c r="G76" s="36">
        <v>0</v>
      </c>
      <c r="H76" s="36">
        <v>0</v>
      </c>
      <c r="I76" s="36">
        <v>0</v>
      </c>
      <c r="J76" s="36">
        <v>0</v>
      </c>
      <c r="K76" s="53">
        <f t="shared" si="1"/>
        <v>3.23</v>
      </c>
      <c r="L76" s="36">
        <v>0</v>
      </c>
      <c r="M76" s="36">
        <v>0</v>
      </c>
      <c r="N76" s="36">
        <v>0</v>
      </c>
      <c r="O76" s="36">
        <v>0</v>
      </c>
      <c r="R76" s="52">
        <v>0</v>
      </c>
      <c r="S76" s="52">
        <v>0</v>
      </c>
      <c r="T76" s="52">
        <v>0</v>
      </c>
      <c r="U76" s="52">
        <v>0</v>
      </c>
      <c r="V76" s="52">
        <v>0</v>
      </c>
      <c r="W76" s="52">
        <v>0</v>
      </c>
      <c r="X76" s="52">
        <v>3.23</v>
      </c>
      <c r="Y76" s="52">
        <v>0</v>
      </c>
      <c r="Z76" s="52">
        <v>0</v>
      </c>
      <c r="AA76" s="52">
        <v>0</v>
      </c>
      <c r="AB76" s="52">
        <v>0</v>
      </c>
    </row>
    <row r="77" spans="1:28" hidden="1" x14ac:dyDescent="0.45">
      <c r="C77" s="32" t="s">
        <v>14</v>
      </c>
      <c r="D77" s="33" t="s">
        <v>161</v>
      </c>
      <c r="E77" s="34" t="s">
        <v>32</v>
      </c>
      <c r="F77" s="35" t="s">
        <v>162</v>
      </c>
      <c r="G77" s="36">
        <v>0</v>
      </c>
      <c r="H77" s="36">
        <v>0</v>
      </c>
      <c r="I77" s="36">
        <v>0</v>
      </c>
      <c r="J77" s="36">
        <v>0</v>
      </c>
      <c r="K77" s="53">
        <f t="shared" si="1"/>
        <v>166.42</v>
      </c>
      <c r="L77" s="36">
        <v>0</v>
      </c>
      <c r="M77" s="36">
        <v>0</v>
      </c>
      <c r="N77" s="36">
        <v>0</v>
      </c>
      <c r="O77" s="36">
        <v>0</v>
      </c>
      <c r="R77" s="52">
        <v>12.01</v>
      </c>
      <c r="S77" s="52">
        <v>0</v>
      </c>
      <c r="T77" s="52">
        <v>0</v>
      </c>
      <c r="U77" s="52">
        <v>0</v>
      </c>
      <c r="V77" s="52">
        <v>0</v>
      </c>
      <c r="W77" s="52">
        <v>0</v>
      </c>
      <c r="X77" s="52">
        <v>154.41</v>
      </c>
      <c r="Y77" s="52">
        <v>0</v>
      </c>
      <c r="Z77" s="52">
        <v>0</v>
      </c>
      <c r="AA77" s="52">
        <v>0</v>
      </c>
      <c r="AB77" s="52">
        <v>0</v>
      </c>
    </row>
    <row r="78" spans="1:28" hidden="1" x14ac:dyDescent="0.45">
      <c r="C78" s="32" t="s">
        <v>14</v>
      </c>
      <c r="D78" s="33" t="s">
        <v>163</v>
      </c>
      <c r="E78" s="34" t="s">
        <v>32</v>
      </c>
      <c r="F78" s="35" t="s">
        <v>164</v>
      </c>
      <c r="G78" s="36">
        <v>0</v>
      </c>
      <c r="H78" s="36">
        <v>0</v>
      </c>
      <c r="I78" s="36">
        <v>0</v>
      </c>
      <c r="J78" s="36">
        <v>0</v>
      </c>
      <c r="K78" s="53">
        <f t="shared" si="1"/>
        <v>6.31</v>
      </c>
      <c r="L78" s="36">
        <v>0</v>
      </c>
      <c r="M78" s="36">
        <v>0</v>
      </c>
      <c r="N78" s="36">
        <v>0</v>
      </c>
      <c r="O78" s="36">
        <v>0</v>
      </c>
      <c r="R78" s="52">
        <v>0</v>
      </c>
      <c r="S78" s="52">
        <v>0</v>
      </c>
      <c r="T78" s="52">
        <v>0</v>
      </c>
      <c r="U78" s="52">
        <v>0</v>
      </c>
      <c r="V78" s="52">
        <v>0</v>
      </c>
      <c r="W78" s="52">
        <v>0</v>
      </c>
      <c r="X78" s="52">
        <v>6.31</v>
      </c>
      <c r="Y78" s="52">
        <v>0</v>
      </c>
      <c r="Z78" s="52">
        <v>0</v>
      </c>
      <c r="AA78" s="52">
        <v>0</v>
      </c>
      <c r="AB78" s="52">
        <v>0</v>
      </c>
    </row>
    <row r="79" spans="1:28" hidden="1" x14ac:dyDescent="0.45">
      <c r="C79" s="32" t="s">
        <v>14</v>
      </c>
      <c r="D79" s="33" t="s">
        <v>165</v>
      </c>
      <c r="E79" s="34" t="s">
        <v>32</v>
      </c>
      <c r="F79" s="35" t="s">
        <v>166</v>
      </c>
      <c r="G79" s="36">
        <v>0</v>
      </c>
      <c r="H79" s="36">
        <v>0</v>
      </c>
      <c r="I79" s="36">
        <v>0</v>
      </c>
      <c r="J79" s="36">
        <v>0</v>
      </c>
      <c r="K79" s="53">
        <f t="shared" si="1"/>
        <v>2.44</v>
      </c>
      <c r="L79" s="36">
        <v>0</v>
      </c>
      <c r="M79" s="36">
        <v>0</v>
      </c>
      <c r="N79" s="36">
        <v>0</v>
      </c>
      <c r="O79" s="36">
        <v>0</v>
      </c>
      <c r="R79" s="52">
        <v>0</v>
      </c>
      <c r="S79" s="52">
        <v>0</v>
      </c>
      <c r="T79" s="52">
        <v>0</v>
      </c>
      <c r="U79" s="52">
        <v>0</v>
      </c>
      <c r="V79" s="52">
        <v>0</v>
      </c>
      <c r="W79" s="52">
        <v>0</v>
      </c>
      <c r="X79" s="52">
        <v>2.44</v>
      </c>
      <c r="Y79" s="52">
        <v>0</v>
      </c>
      <c r="Z79" s="52">
        <v>0</v>
      </c>
      <c r="AA79" s="52">
        <v>0</v>
      </c>
      <c r="AB79" s="52">
        <v>0</v>
      </c>
    </row>
    <row r="80" spans="1:28" hidden="1" x14ac:dyDescent="0.45">
      <c r="C80" s="32" t="s">
        <v>14</v>
      </c>
      <c r="D80" s="33" t="s">
        <v>167</v>
      </c>
      <c r="E80" s="34" t="s">
        <v>32</v>
      </c>
      <c r="F80" s="35" t="s">
        <v>168</v>
      </c>
      <c r="G80" s="36">
        <v>0</v>
      </c>
      <c r="H80" s="36">
        <v>0</v>
      </c>
      <c r="I80" s="36">
        <v>0</v>
      </c>
      <c r="J80" s="36">
        <v>0</v>
      </c>
      <c r="K80" s="53">
        <f t="shared" si="1"/>
        <v>21.75</v>
      </c>
      <c r="L80" s="36">
        <v>0</v>
      </c>
      <c r="M80" s="36">
        <v>0</v>
      </c>
      <c r="N80" s="36">
        <v>0</v>
      </c>
      <c r="O80" s="36">
        <v>0</v>
      </c>
      <c r="R80" s="52">
        <v>0</v>
      </c>
      <c r="S80" s="52">
        <v>0</v>
      </c>
      <c r="T80" s="52">
        <v>0</v>
      </c>
      <c r="U80" s="52">
        <v>0</v>
      </c>
      <c r="V80" s="52">
        <v>0</v>
      </c>
      <c r="W80" s="52">
        <v>0</v>
      </c>
      <c r="X80" s="52">
        <v>21.75</v>
      </c>
      <c r="Y80" s="52">
        <v>0</v>
      </c>
      <c r="Z80" s="52">
        <v>0</v>
      </c>
      <c r="AA80" s="52">
        <v>0</v>
      </c>
      <c r="AB80" s="52">
        <v>0</v>
      </c>
    </row>
    <row r="81" spans="3:28" hidden="1" x14ac:dyDescent="0.45">
      <c r="C81" s="32" t="s">
        <v>14</v>
      </c>
      <c r="D81" s="33" t="s">
        <v>169</v>
      </c>
      <c r="E81" s="34" t="s">
        <v>32</v>
      </c>
      <c r="F81" s="35" t="s">
        <v>170</v>
      </c>
      <c r="G81" s="36">
        <v>0</v>
      </c>
      <c r="H81" s="36">
        <v>0</v>
      </c>
      <c r="I81" s="36">
        <v>0</v>
      </c>
      <c r="J81" s="36">
        <v>0</v>
      </c>
      <c r="K81" s="53">
        <f t="shared" si="1"/>
        <v>85.27</v>
      </c>
      <c r="L81" s="36">
        <v>0</v>
      </c>
      <c r="M81" s="36">
        <v>0</v>
      </c>
      <c r="N81" s="36">
        <v>0</v>
      </c>
      <c r="O81" s="36">
        <v>0</v>
      </c>
      <c r="R81" s="52">
        <v>0</v>
      </c>
      <c r="S81" s="52">
        <v>0</v>
      </c>
      <c r="T81" s="52">
        <v>0</v>
      </c>
      <c r="U81" s="52">
        <v>0</v>
      </c>
      <c r="V81" s="52">
        <v>0</v>
      </c>
      <c r="W81" s="52">
        <v>0</v>
      </c>
      <c r="X81" s="52">
        <v>85.27</v>
      </c>
      <c r="Y81" s="52">
        <v>0</v>
      </c>
      <c r="Z81" s="52">
        <v>0</v>
      </c>
      <c r="AA81" s="52">
        <v>0</v>
      </c>
      <c r="AB81" s="52">
        <v>0</v>
      </c>
    </row>
    <row r="82" spans="3:28" hidden="1" x14ac:dyDescent="0.45">
      <c r="C82" s="32" t="s">
        <v>14</v>
      </c>
      <c r="D82" s="33" t="s">
        <v>171</v>
      </c>
      <c r="E82" s="34" t="s">
        <v>32</v>
      </c>
      <c r="F82" s="35" t="s">
        <v>172</v>
      </c>
      <c r="G82" s="36">
        <v>0</v>
      </c>
      <c r="H82" s="36">
        <v>0</v>
      </c>
      <c r="I82" s="36">
        <v>0</v>
      </c>
      <c r="J82" s="36">
        <v>0</v>
      </c>
      <c r="K82" s="53">
        <f t="shared" si="1"/>
        <v>51.42</v>
      </c>
      <c r="L82" s="36">
        <v>0</v>
      </c>
      <c r="M82" s="36">
        <v>0</v>
      </c>
      <c r="N82" s="36">
        <v>0</v>
      </c>
      <c r="O82" s="36">
        <v>0</v>
      </c>
      <c r="R82" s="52">
        <v>0</v>
      </c>
      <c r="S82" s="52">
        <v>0</v>
      </c>
      <c r="T82" s="52">
        <v>0</v>
      </c>
      <c r="U82" s="52">
        <v>0</v>
      </c>
      <c r="V82" s="52">
        <v>0</v>
      </c>
      <c r="W82" s="52">
        <v>0</v>
      </c>
      <c r="X82" s="52">
        <v>51.42</v>
      </c>
      <c r="Y82" s="52">
        <v>0</v>
      </c>
      <c r="Z82" s="52">
        <v>0</v>
      </c>
      <c r="AA82" s="52">
        <v>0</v>
      </c>
      <c r="AB82" s="52">
        <v>0</v>
      </c>
    </row>
    <row r="83" spans="3:28" hidden="1" x14ac:dyDescent="0.45">
      <c r="C83" s="32" t="s">
        <v>14</v>
      </c>
      <c r="D83" s="33" t="s">
        <v>173</v>
      </c>
      <c r="E83" s="34" t="s">
        <v>32</v>
      </c>
      <c r="F83" s="35" t="s">
        <v>174</v>
      </c>
      <c r="G83" s="36">
        <v>0</v>
      </c>
      <c r="H83" s="36">
        <v>0</v>
      </c>
      <c r="I83" s="36">
        <v>0</v>
      </c>
      <c r="J83" s="36">
        <v>0</v>
      </c>
      <c r="K83" s="53">
        <f t="shared" si="1"/>
        <v>0</v>
      </c>
      <c r="L83" s="36">
        <v>0</v>
      </c>
      <c r="M83" s="36">
        <v>0</v>
      </c>
      <c r="N83" s="36">
        <v>0</v>
      </c>
      <c r="O83" s="36">
        <v>0</v>
      </c>
      <c r="R83" s="52">
        <v>0</v>
      </c>
      <c r="S83" s="52">
        <v>0</v>
      </c>
      <c r="T83" s="52">
        <v>0</v>
      </c>
      <c r="U83" s="52">
        <v>0</v>
      </c>
      <c r="V83" s="52">
        <v>0</v>
      </c>
      <c r="W83" s="52">
        <v>0</v>
      </c>
      <c r="X83" s="52">
        <v>0</v>
      </c>
      <c r="Y83" s="52">
        <v>0</v>
      </c>
      <c r="Z83" s="52">
        <v>0</v>
      </c>
      <c r="AA83" s="52">
        <v>0</v>
      </c>
      <c r="AB83" s="52">
        <v>0</v>
      </c>
    </row>
    <row r="84" spans="3:28" hidden="1" x14ac:dyDescent="0.45">
      <c r="C84" s="32" t="s">
        <v>14</v>
      </c>
      <c r="D84" s="33" t="s">
        <v>175</v>
      </c>
      <c r="E84" s="34" t="s">
        <v>32</v>
      </c>
      <c r="F84" s="35" t="s">
        <v>176</v>
      </c>
      <c r="G84" s="36">
        <v>0</v>
      </c>
      <c r="H84" s="36">
        <v>0</v>
      </c>
      <c r="I84" s="36">
        <v>0</v>
      </c>
      <c r="J84" s="36">
        <v>0</v>
      </c>
      <c r="K84" s="53">
        <f t="shared" si="1"/>
        <v>1215.8200000000002</v>
      </c>
      <c r="L84" s="36">
        <v>0</v>
      </c>
      <c r="M84" s="36">
        <v>0</v>
      </c>
      <c r="N84" s="36">
        <v>0</v>
      </c>
      <c r="O84" s="36">
        <v>0</v>
      </c>
      <c r="R84" s="52">
        <v>55.65</v>
      </c>
      <c r="S84" s="52">
        <v>0</v>
      </c>
      <c r="T84" s="52">
        <v>0</v>
      </c>
      <c r="U84" s="52">
        <v>0</v>
      </c>
      <c r="V84" s="52">
        <v>0</v>
      </c>
      <c r="W84" s="52">
        <v>0</v>
      </c>
      <c r="X84" s="52">
        <v>1160.17</v>
      </c>
      <c r="Y84" s="52">
        <v>0</v>
      </c>
      <c r="Z84" s="52">
        <v>0</v>
      </c>
      <c r="AA84" s="52">
        <v>0</v>
      </c>
      <c r="AB84" s="52">
        <v>0</v>
      </c>
    </row>
    <row r="85" spans="3:28" hidden="1" x14ac:dyDescent="0.45">
      <c r="C85" s="32" t="s">
        <v>14</v>
      </c>
      <c r="D85" s="33" t="s">
        <v>177</v>
      </c>
      <c r="E85" s="34" t="s">
        <v>32</v>
      </c>
      <c r="F85" s="35" t="s">
        <v>178</v>
      </c>
      <c r="G85" s="36">
        <v>0</v>
      </c>
      <c r="H85" s="36">
        <v>0</v>
      </c>
      <c r="I85" s="36">
        <v>0</v>
      </c>
      <c r="J85" s="36">
        <v>0</v>
      </c>
      <c r="K85" s="53">
        <f t="shared" si="1"/>
        <v>6738.16</v>
      </c>
      <c r="L85" s="36">
        <v>0</v>
      </c>
      <c r="M85" s="36">
        <v>0</v>
      </c>
      <c r="N85" s="36">
        <v>0</v>
      </c>
      <c r="O85" s="36">
        <v>0</v>
      </c>
      <c r="R85" s="52">
        <v>50.27</v>
      </c>
      <c r="S85" s="52">
        <v>0</v>
      </c>
      <c r="T85" s="52">
        <v>0</v>
      </c>
      <c r="U85" s="52">
        <v>0</v>
      </c>
      <c r="V85" s="52">
        <v>0</v>
      </c>
      <c r="W85" s="52">
        <v>0</v>
      </c>
      <c r="X85" s="52">
        <v>2446.5</v>
      </c>
      <c r="Y85" s="52">
        <v>4241.3900000000003</v>
      </c>
      <c r="Z85" s="52">
        <v>0</v>
      </c>
      <c r="AA85" s="52">
        <v>0</v>
      </c>
      <c r="AB85" s="52">
        <v>0</v>
      </c>
    </row>
    <row r="86" spans="3:28" hidden="1" x14ac:dyDescent="0.45">
      <c r="C86" s="32" t="s">
        <v>14</v>
      </c>
      <c r="D86" s="33" t="s">
        <v>179</v>
      </c>
      <c r="E86" s="34" t="s">
        <v>32</v>
      </c>
      <c r="F86" s="35" t="s">
        <v>180</v>
      </c>
      <c r="G86" s="36">
        <v>0</v>
      </c>
      <c r="H86" s="36">
        <v>0</v>
      </c>
      <c r="I86" s="36">
        <v>0</v>
      </c>
      <c r="J86" s="36">
        <v>0</v>
      </c>
      <c r="K86" s="53">
        <f t="shared" si="1"/>
        <v>0</v>
      </c>
      <c r="L86" s="36">
        <v>0</v>
      </c>
      <c r="M86" s="36">
        <v>0</v>
      </c>
      <c r="N86" s="36">
        <v>0</v>
      </c>
      <c r="O86" s="36">
        <v>0</v>
      </c>
      <c r="R86" s="52">
        <v>0</v>
      </c>
      <c r="S86" s="52">
        <v>0</v>
      </c>
      <c r="T86" s="52">
        <v>0</v>
      </c>
      <c r="U86" s="52">
        <v>0</v>
      </c>
      <c r="V86" s="52">
        <v>0</v>
      </c>
      <c r="W86" s="52">
        <v>0</v>
      </c>
      <c r="X86" s="52">
        <v>0</v>
      </c>
      <c r="Y86" s="52">
        <v>0</v>
      </c>
      <c r="Z86" s="52">
        <v>0</v>
      </c>
      <c r="AA86" s="52">
        <v>0</v>
      </c>
      <c r="AB86" s="52">
        <v>0</v>
      </c>
    </row>
    <row r="87" spans="3:28" hidden="1" x14ac:dyDescent="0.45">
      <c r="C87" s="32" t="s">
        <v>14</v>
      </c>
      <c r="D87" s="33" t="s">
        <v>181</v>
      </c>
      <c r="E87" s="34" t="s">
        <v>32</v>
      </c>
      <c r="F87" s="35" t="s">
        <v>182</v>
      </c>
      <c r="G87" s="36">
        <v>0</v>
      </c>
      <c r="H87" s="36">
        <v>0</v>
      </c>
      <c r="I87" s="36">
        <v>0</v>
      </c>
      <c r="J87" s="36">
        <v>0</v>
      </c>
      <c r="K87" s="53">
        <f t="shared" si="1"/>
        <v>0</v>
      </c>
      <c r="L87" s="36">
        <v>0</v>
      </c>
      <c r="M87" s="36">
        <v>0</v>
      </c>
      <c r="N87" s="36">
        <v>0</v>
      </c>
      <c r="O87" s="36">
        <v>0</v>
      </c>
      <c r="R87" s="52">
        <v>0</v>
      </c>
      <c r="S87" s="52">
        <v>0</v>
      </c>
      <c r="T87" s="52">
        <v>0</v>
      </c>
      <c r="U87" s="52">
        <v>0</v>
      </c>
      <c r="V87" s="52">
        <v>0</v>
      </c>
      <c r="W87" s="52">
        <v>0</v>
      </c>
      <c r="X87" s="52">
        <v>0</v>
      </c>
      <c r="Y87" s="52">
        <v>0</v>
      </c>
      <c r="Z87" s="52">
        <v>0</v>
      </c>
      <c r="AA87" s="52">
        <v>0</v>
      </c>
      <c r="AB87" s="52">
        <v>0</v>
      </c>
    </row>
    <row r="88" spans="3:28" hidden="1" x14ac:dyDescent="0.45">
      <c r="C88" s="32" t="s">
        <v>14</v>
      </c>
      <c r="D88" s="33" t="s">
        <v>183</v>
      </c>
      <c r="E88" s="34" t="s">
        <v>32</v>
      </c>
      <c r="F88" s="35" t="s">
        <v>184</v>
      </c>
      <c r="G88" s="36">
        <v>0</v>
      </c>
      <c r="H88" s="36">
        <v>0</v>
      </c>
      <c r="I88" s="36">
        <v>0</v>
      </c>
      <c r="J88" s="36">
        <v>0</v>
      </c>
      <c r="K88" s="53">
        <f t="shared" si="1"/>
        <v>7.98</v>
      </c>
      <c r="L88" s="36">
        <v>0</v>
      </c>
      <c r="M88" s="36">
        <v>0</v>
      </c>
      <c r="N88" s="36">
        <v>0</v>
      </c>
      <c r="O88" s="36">
        <v>0</v>
      </c>
      <c r="R88" s="52">
        <v>0</v>
      </c>
      <c r="S88" s="52">
        <v>0</v>
      </c>
      <c r="T88" s="52">
        <v>0</v>
      </c>
      <c r="U88" s="52">
        <v>0</v>
      </c>
      <c r="V88" s="52">
        <v>0</v>
      </c>
      <c r="W88" s="52">
        <v>0</v>
      </c>
      <c r="X88" s="52">
        <v>7.98</v>
      </c>
      <c r="Y88" s="52">
        <v>0</v>
      </c>
      <c r="Z88" s="52">
        <v>0</v>
      </c>
      <c r="AA88" s="52">
        <v>0</v>
      </c>
      <c r="AB88" s="52">
        <v>0</v>
      </c>
    </row>
    <row r="89" spans="3:28" hidden="1" x14ac:dyDescent="0.45">
      <c r="C89" s="32" t="s">
        <v>14</v>
      </c>
      <c r="D89" s="33" t="s">
        <v>185</v>
      </c>
      <c r="E89" s="34" t="s">
        <v>32</v>
      </c>
      <c r="F89" s="35" t="s">
        <v>186</v>
      </c>
      <c r="G89" s="36">
        <v>0</v>
      </c>
      <c r="H89" s="36">
        <v>0</v>
      </c>
      <c r="I89" s="36">
        <v>0</v>
      </c>
      <c r="J89" s="36">
        <v>0</v>
      </c>
      <c r="K89" s="53">
        <f t="shared" si="1"/>
        <v>144.59</v>
      </c>
      <c r="L89" s="36">
        <v>0</v>
      </c>
      <c r="M89" s="36">
        <v>0</v>
      </c>
      <c r="N89" s="36">
        <v>0</v>
      </c>
      <c r="O89" s="36">
        <v>0</v>
      </c>
      <c r="R89" s="52">
        <v>0</v>
      </c>
      <c r="S89" s="52">
        <v>0</v>
      </c>
      <c r="T89" s="52">
        <v>0</v>
      </c>
      <c r="U89" s="52">
        <v>0</v>
      </c>
      <c r="V89" s="52">
        <v>0</v>
      </c>
      <c r="W89" s="52">
        <v>0</v>
      </c>
      <c r="X89" s="52">
        <v>144.59</v>
      </c>
      <c r="Y89" s="52">
        <v>0</v>
      </c>
      <c r="Z89" s="52">
        <v>0</v>
      </c>
      <c r="AA89" s="52">
        <v>0</v>
      </c>
      <c r="AB89" s="52">
        <v>0</v>
      </c>
    </row>
    <row r="90" spans="3:28" hidden="1" x14ac:dyDescent="0.45">
      <c r="C90" s="32" t="s">
        <v>14</v>
      </c>
      <c r="D90" s="33" t="s">
        <v>187</v>
      </c>
      <c r="E90" s="34" t="s">
        <v>32</v>
      </c>
      <c r="F90" s="35" t="s">
        <v>188</v>
      </c>
      <c r="G90" s="36">
        <v>0</v>
      </c>
      <c r="H90" s="36">
        <v>0</v>
      </c>
      <c r="I90" s="36">
        <v>0</v>
      </c>
      <c r="J90" s="36">
        <v>0</v>
      </c>
      <c r="K90" s="53">
        <f t="shared" si="1"/>
        <v>2575.6799999999998</v>
      </c>
      <c r="L90" s="36">
        <v>0</v>
      </c>
      <c r="M90" s="36">
        <v>0</v>
      </c>
      <c r="N90" s="36">
        <v>0</v>
      </c>
      <c r="O90" s="36">
        <v>0</v>
      </c>
      <c r="R90" s="52">
        <v>0</v>
      </c>
      <c r="S90" s="52">
        <v>8.73</v>
      </c>
      <c r="T90" s="52">
        <v>0</v>
      </c>
      <c r="U90" s="52">
        <v>0</v>
      </c>
      <c r="V90" s="52">
        <v>0</v>
      </c>
      <c r="W90" s="52">
        <v>0</v>
      </c>
      <c r="X90" s="52">
        <v>2531.12</v>
      </c>
      <c r="Y90" s="52">
        <v>35.83</v>
      </c>
      <c r="Z90" s="52">
        <v>0</v>
      </c>
      <c r="AA90" s="52">
        <v>0</v>
      </c>
      <c r="AB90" s="52">
        <v>0</v>
      </c>
    </row>
    <row r="91" spans="3:28" hidden="1" x14ac:dyDescent="0.45">
      <c r="C91" s="32" t="s">
        <v>14</v>
      </c>
      <c r="D91" s="33" t="s">
        <v>189</v>
      </c>
      <c r="E91" s="34" t="s">
        <v>32</v>
      </c>
      <c r="F91" s="35" t="s">
        <v>190</v>
      </c>
      <c r="G91" s="36">
        <v>0</v>
      </c>
      <c r="H91" s="36">
        <v>0</v>
      </c>
      <c r="I91" s="36">
        <v>0</v>
      </c>
      <c r="J91" s="36">
        <v>0</v>
      </c>
      <c r="K91" s="53">
        <f t="shared" si="1"/>
        <v>0</v>
      </c>
      <c r="L91" s="36">
        <v>0</v>
      </c>
      <c r="M91" s="36">
        <v>0</v>
      </c>
      <c r="N91" s="36">
        <v>0</v>
      </c>
      <c r="O91" s="36">
        <v>0</v>
      </c>
      <c r="R91" s="52">
        <v>0</v>
      </c>
      <c r="S91" s="52">
        <v>0</v>
      </c>
      <c r="T91" s="52">
        <v>0</v>
      </c>
      <c r="U91" s="52">
        <v>0</v>
      </c>
      <c r="V91" s="52">
        <v>0</v>
      </c>
      <c r="W91" s="52">
        <v>0</v>
      </c>
      <c r="X91" s="52">
        <v>0</v>
      </c>
      <c r="Y91" s="52">
        <v>0</v>
      </c>
      <c r="Z91" s="52">
        <v>0</v>
      </c>
      <c r="AA91" s="52">
        <v>0</v>
      </c>
      <c r="AB91" s="52">
        <v>0</v>
      </c>
    </row>
    <row r="92" spans="3:28" hidden="1" x14ac:dyDescent="0.45">
      <c r="C92" s="32" t="s">
        <v>14</v>
      </c>
      <c r="D92" s="33" t="s">
        <v>191</v>
      </c>
      <c r="E92" s="34" t="s">
        <v>32</v>
      </c>
      <c r="F92" s="35" t="s">
        <v>192</v>
      </c>
      <c r="G92" s="36">
        <v>0</v>
      </c>
      <c r="H92" s="36">
        <v>0</v>
      </c>
      <c r="I92" s="36">
        <v>0</v>
      </c>
      <c r="J92" s="36">
        <v>0</v>
      </c>
      <c r="K92" s="53">
        <f t="shared" si="1"/>
        <v>0</v>
      </c>
      <c r="L92" s="36">
        <v>0</v>
      </c>
      <c r="M92" s="36">
        <v>0</v>
      </c>
      <c r="N92" s="36">
        <v>0</v>
      </c>
      <c r="O92" s="36">
        <v>0</v>
      </c>
      <c r="R92" s="52">
        <v>0</v>
      </c>
      <c r="S92" s="52">
        <v>0</v>
      </c>
      <c r="T92" s="52">
        <v>0</v>
      </c>
      <c r="U92" s="52">
        <v>0</v>
      </c>
      <c r="V92" s="52">
        <v>0</v>
      </c>
      <c r="W92" s="52">
        <v>0</v>
      </c>
      <c r="X92" s="52">
        <v>0</v>
      </c>
      <c r="Y92" s="52">
        <v>0</v>
      </c>
      <c r="Z92" s="52">
        <v>0</v>
      </c>
      <c r="AA92" s="52">
        <v>0</v>
      </c>
      <c r="AB92" s="52">
        <v>0</v>
      </c>
    </row>
    <row r="93" spans="3:28" hidden="1" x14ac:dyDescent="0.45">
      <c r="C93" s="32" t="s">
        <v>14</v>
      </c>
      <c r="D93" s="33" t="s">
        <v>193</v>
      </c>
      <c r="E93" s="34" t="s">
        <v>32</v>
      </c>
      <c r="F93" s="35" t="s">
        <v>194</v>
      </c>
      <c r="G93" s="36">
        <v>0</v>
      </c>
      <c r="H93" s="36">
        <v>0</v>
      </c>
      <c r="I93" s="36">
        <v>0</v>
      </c>
      <c r="J93" s="36">
        <v>0</v>
      </c>
      <c r="K93" s="53">
        <f t="shared" si="1"/>
        <v>0</v>
      </c>
      <c r="L93" s="36">
        <v>0</v>
      </c>
      <c r="M93" s="36">
        <v>0</v>
      </c>
      <c r="N93" s="36">
        <v>0</v>
      </c>
      <c r="O93" s="36">
        <v>0</v>
      </c>
      <c r="R93" s="52">
        <v>0</v>
      </c>
      <c r="S93" s="52">
        <v>0</v>
      </c>
      <c r="T93" s="52">
        <v>0</v>
      </c>
      <c r="U93" s="52">
        <v>0</v>
      </c>
      <c r="V93" s="52">
        <v>0</v>
      </c>
      <c r="W93" s="52">
        <v>0</v>
      </c>
      <c r="X93" s="52">
        <v>0</v>
      </c>
      <c r="Y93" s="52">
        <v>0</v>
      </c>
      <c r="Z93" s="52">
        <v>0</v>
      </c>
      <c r="AA93" s="52">
        <v>0</v>
      </c>
      <c r="AB93" s="52">
        <v>0</v>
      </c>
    </row>
    <row r="94" spans="3:28" hidden="1" x14ac:dyDescent="0.45">
      <c r="C94" s="32" t="s">
        <v>14</v>
      </c>
      <c r="D94" s="33" t="s">
        <v>195</v>
      </c>
      <c r="E94" s="34" t="s">
        <v>32</v>
      </c>
      <c r="F94" s="35" t="s">
        <v>196</v>
      </c>
      <c r="G94" s="36">
        <v>0</v>
      </c>
      <c r="H94" s="36">
        <v>0</v>
      </c>
      <c r="I94" s="36">
        <v>0</v>
      </c>
      <c r="J94" s="36">
        <v>0</v>
      </c>
      <c r="K94" s="53">
        <f t="shared" si="1"/>
        <v>73.55</v>
      </c>
      <c r="L94" s="36">
        <v>0</v>
      </c>
      <c r="M94" s="36">
        <v>0</v>
      </c>
      <c r="N94" s="36">
        <v>0</v>
      </c>
      <c r="O94" s="36">
        <v>0</v>
      </c>
      <c r="R94" s="52">
        <v>0</v>
      </c>
      <c r="S94" s="52">
        <v>73.55</v>
      </c>
      <c r="T94" s="52">
        <v>0</v>
      </c>
      <c r="U94" s="52">
        <v>0</v>
      </c>
      <c r="V94" s="52">
        <v>0</v>
      </c>
      <c r="W94" s="52">
        <v>0</v>
      </c>
      <c r="X94" s="52">
        <v>0</v>
      </c>
      <c r="Y94" s="52">
        <v>0</v>
      </c>
      <c r="Z94" s="52">
        <v>0</v>
      </c>
      <c r="AA94" s="52">
        <v>0</v>
      </c>
      <c r="AB94" s="52">
        <v>0</v>
      </c>
    </row>
    <row r="95" spans="3:28" hidden="1" x14ac:dyDescent="0.45">
      <c r="C95" s="32" t="s">
        <v>14</v>
      </c>
      <c r="D95" s="33" t="s">
        <v>197</v>
      </c>
      <c r="E95" s="34" t="s">
        <v>32</v>
      </c>
      <c r="F95" s="35" t="s">
        <v>198</v>
      </c>
      <c r="G95" s="36">
        <v>0</v>
      </c>
      <c r="H95" s="36">
        <v>0</v>
      </c>
      <c r="I95" s="36">
        <v>0</v>
      </c>
      <c r="J95" s="36">
        <v>0</v>
      </c>
      <c r="K95" s="53">
        <f t="shared" si="1"/>
        <v>0</v>
      </c>
      <c r="L95" s="36">
        <v>0</v>
      </c>
      <c r="M95" s="36">
        <v>0</v>
      </c>
      <c r="N95" s="36">
        <v>0</v>
      </c>
      <c r="O95" s="36">
        <v>0</v>
      </c>
      <c r="R95" s="52">
        <v>0</v>
      </c>
      <c r="S95" s="52">
        <v>0</v>
      </c>
      <c r="T95" s="52">
        <v>0</v>
      </c>
      <c r="U95" s="52">
        <v>0</v>
      </c>
      <c r="V95" s="52">
        <v>0</v>
      </c>
      <c r="W95" s="52">
        <v>0</v>
      </c>
      <c r="X95" s="52">
        <v>0</v>
      </c>
      <c r="Y95" s="52">
        <v>0</v>
      </c>
      <c r="Z95" s="52">
        <v>0</v>
      </c>
      <c r="AA95" s="52">
        <v>0</v>
      </c>
      <c r="AB95" s="52">
        <v>0</v>
      </c>
    </row>
    <row r="96" spans="3:28" hidden="1" x14ac:dyDescent="0.45">
      <c r="C96" s="32" t="s">
        <v>14</v>
      </c>
      <c r="D96" s="33" t="s">
        <v>201</v>
      </c>
      <c r="E96" s="34" t="s">
        <v>32</v>
      </c>
      <c r="F96" s="35" t="s">
        <v>202</v>
      </c>
      <c r="G96" s="36">
        <v>0</v>
      </c>
      <c r="H96" s="36">
        <v>0</v>
      </c>
      <c r="I96" s="36">
        <v>0</v>
      </c>
      <c r="J96" s="36">
        <v>0</v>
      </c>
      <c r="K96" s="53">
        <f t="shared" si="1"/>
        <v>0</v>
      </c>
      <c r="L96" s="36">
        <v>0</v>
      </c>
      <c r="M96" s="36">
        <v>0</v>
      </c>
      <c r="N96" s="36">
        <v>0</v>
      </c>
      <c r="O96" s="36">
        <v>0</v>
      </c>
      <c r="R96" s="52">
        <v>0</v>
      </c>
      <c r="S96" s="52">
        <v>0</v>
      </c>
      <c r="T96" s="52">
        <v>0</v>
      </c>
      <c r="U96" s="52">
        <v>0</v>
      </c>
      <c r="V96" s="52">
        <v>0</v>
      </c>
      <c r="W96" s="52">
        <v>0</v>
      </c>
      <c r="X96" s="52">
        <v>0</v>
      </c>
      <c r="Y96" s="52">
        <v>0</v>
      </c>
      <c r="Z96" s="52">
        <v>0</v>
      </c>
      <c r="AA96" s="52">
        <v>0</v>
      </c>
      <c r="AB96" s="52">
        <v>0</v>
      </c>
    </row>
    <row r="97" spans="3:28" hidden="1" x14ac:dyDescent="0.45">
      <c r="C97" s="32" t="s">
        <v>14</v>
      </c>
      <c r="D97" s="33" t="s">
        <v>199</v>
      </c>
      <c r="E97" s="34" t="s">
        <v>32</v>
      </c>
      <c r="F97" s="35" t="s">
        <v>200</v>
      </c>
      <c r="G97" s="36">
        <v>0</v>
      </c>
      <c r="H97" s="36">
        <v>0</v>
      </c>
      <c r="I97" s="36">
        <v>0</v>
      </c>
      <c r="J97" s="36">
        <v>0</v>
      </c>
      <c r="K97" s="53">
        <f t="shared" si="1"/>
        <v>926.44</v>
      </c>
      <c r="L97" s="36">
        <v>0</v>
      </c>
      <c r="M97" s="36">
        <v>0</v>
      </c>
      <c r="N97" s="36">
        <v>0</v>
      </c>
      <c r="O97" s="36">
        <v>0</v>
      </c>
      <c r="R97" s="52">
        <v>0</v>
      </c>
      <c r="S97" s="52">
        <v>0</v>
      </c>
      <c r="T97" s="52">
        <v>0</v>
      </c>
      <c r="U97" s="52">
        <v>0</v>
      </c>
      <c r="V97" s="52">
        <v>0</v>
      </c>
      <c r="W97" s="52">
        <v>0</v>
      </c>
      <c r="X97" s="52">
        <v>926.44</v>
      </c>
      <c r="Y97" s="52">
        <v>0</v>
      </c>
      <c r="Z97" s="52">
        <v>0</v>
      </c>
      <c r="AA97" s="52">
        <v>0</v>
      </c>
      <c r="AB97" s="52">
        <v>0</v>
      </c>
    </row>
    <row r="98" spans="3:28" hidden="1" x14ac:dyDescent="0.45">
      <c r="C98" s="32" t="s">
        <v>14</v>
      </c>
      <c r="D98" s="33" t="s">
        <v>203</v>
      </c>
      <c r="E98" s="34" t="s">
        <v>32</v>
      </c>
      <c r="F98" s="35" t="s">
        <v>204</v>
      </c>
      <c r="G98" s="36">
        <v>0</v>
      </c>
      <c r="H98" s="36">
        <v>0</v>
      </c>
      <c r="I98" s="36">
        <v>0</v>
      </c>
      <c r="J98" s="36">
        <v>0</v>
      </c>
      <c r="K98" s="53">
        <f t="shared" si="1"/>
        <v>0</v>
      </c>
      <c r="L98" s="36">
        <v>0</v>
      </c>
      <c r="M98" s="36">
        <v>0</v>
      </c>
      <c r="N98" s="36">
        <v>0</v>
      </c>
      <c r="O98" s="36">
        <v>0</v>
      </c>
      <c r="R98" s="52">
        <v>0</v>
      </c>
      <c r="S98" s="52">
        <v>0</v>
      </c>
      <c r="T98" s="52">
        <v>0</v>
      </c>
      <c r="U98" s="52">
        <v>0</v>
      </c>
      <c r="V98" s="52">
        <v>0</v>
      </c>
      <c r="W98" s="52">
        <v>0</v>
      </c>
      <c r="X98" s="52">
        <v>0</v>
      </c>
      <c r="Y98" s="52">
        <v>0</v>
      </c>
      <c r="Z98" s="52">
        <v>0</v>
      </c>
      <c r="AA98" s="52">
        <v>0</v>
      </c>
      <c r="AB98" s="52">
        <v>0</v>
      </c>
    </row>
    <row r="99" spans="3:28" hidden="1" x14ac:dyDescent="0.45">
      <c r="C99" s="32" t="s">
        <v>15</v>
      </c>
      <c r="D99" s="33" t="s">
        <v>12</v>
      </c>
      <c r="E99" s="34" t="s">
        <v>33</v>
      </c>
      <c r="F99" s="35" t="s">
        <v>205</v>
      </c>
      <c r="G99" s="36">
        <v>0</v>
      </c>
      <c r="H99" s="36">
        <v>0</v>
      </c>
      <c r="I99" s="36">
        <v>0</v>
      </c>
      <c r="J99" s="36">
        <v>0</v>
      </c>
      <c r="K99" s="53">
        <f t="shared" si="1"/>
        <v>0</v>
      </c>
      <c r="L99" s="36">
        <v>0</v>
      </c>
      <c r="M99" s="36">
        <v>0</v>
      </c>
      <c r="N99" s="36">
        <v>0</v>
      </c>
      <c r="O99" s="36">
        <v>0</v>
      </c>
      <c r="R99" s="52">
        <v>0</v>
      </c>
      <c r="S99" s="52">
        <v>0</v>
      </c>
      <c r="T99" s="52">
        <v>0</v>
      </c>
      <c r="U99" s="52">
        <v>0</v>
      </c>
      <c r="V99" s="52">
        <v>0</v>
      </c>
      <c r="W99" s="52">
        <v>0</v>
      </c>
      <c r="X99" s="52">
        <v>0</v>
      </c>
      <c r="Y99" s="52">
        <v>0</v>
      </c>
      <c r="Z99" s="52">
        <v>0</v>
      </c>
      <c r="AA99" s="52">
        <v>0</v>
      </c>
      <c r="AB99" s="52">
        <v>0</v>
      </c>
    </row>
    <row r="100" spans="3:28" hidden="1" x14ac:dyDescent="0.45">
      <c r="C100" s="32" t="s">
        <v>15</v>
      </c>
      <c r="D100" s="33" t="s">
        <v>14</v>
      </c>
      <c r="E100" s="34" t="s">
        <v>33</v>
      </c>
      <c r="F100" s="35" t="s">
        <v>206</v>
      </c>
      <c r="G100" s="36">
        <v>0</v>
      </c>
      <c r="H100" s="36">
        <v>0</v>
      </c>
      <c r="I100" s="36">
        <v>0</v>
      </c>
      <c r="J100" s="36">
        <v>0</v>
      </c>
      <c r="K100" s="53">
        <f t="shared" si="1"/>
        <v>0</v>
      </c>
      <c r="L100" s="36">
        <v>0</v>
      </c>
      <c r="M100" s="36">
        <v>0</v>
      </c>
      <c r="N100" s="36">
        <v>0</v>
      </c>
      <c r="O100" s="36">
        <v>0</v>
      </c>
      <c r="R100" s="52">
        <v>0</v>
      </c>
      <c r="S100" s="52">
        <v>0</v>
      </c>
      <c r="T100" s="52">
        <v>0</v>
      </c>
      <c r="U100" s="52">
        <v>0</v>
      </c>
      <c r="V100" s="52">
        <v>0</v>
      </c>
      <c r="W100" s="52">
        <v>0</v>
      </c>
      <c r="X100" s="52">
        <v>0</v>
      </c>
      <c r="Y100" s="52">
        <v>0</v>
      </c>
      <c r="Z100" s="52">
        <v>0</v>
      </c>
      <c r="AA100" s="52">
        <v>0</v>
      </c>
      <c r="AB100" s="52">
        <v>0</v>
      </c>
    </row>
    <row r="101" spans="3:28" hidden="1" x14ac:dyDescent="0.45">
      <c r="C101" s="32" t="s">
        <v>15</v>
      </c>
      <c r="D101" s="33" t="s">
        <v>15</v>
      </c>
      <c r="E101" s="34" t="s">
        <v>33</v>
      </c>
      <c r="F101" s="35" t="s">
        <v>207</v>
      </c>
      <c r="G101" s="36">
        <v>0</v>
      </c>
      <c r="H101" s="36">
        <v>0</v>
      </c>
      <c r="I101" s="36">
        <v>0</v>
      </c>
      <c r="J101" s="36">
        <v>0</v>
      </c>
      <c r="K101" s="53">
        <f t="shared" si="1"/>
        <v>0</v>
      </c>
      <c r="L101" s="36">
        <v>0</v>
      </c>
      <c r="M101" s="36">
        <v>0</v>
      </c>
      <c r="N101" s="36">
        <v>0</v>
      </c>
      <c r="O101" s="36">
        <v>0</v>
      </c>
      <c r="R101" s="52">
        <v>0</v>
      </c>
      <c r="S101" s="52">
        <v>0</v>
      </c>
      <c r="T101" s="52">
        <v>0</v>
      </c>
      <c r="U101" s="52">
        <v>0</v>
      </c>
      <c r="V101" s="52">
        <v>0</v>
      </c>
      <c r="W101" s="52">
        <v>0</v>
      </c>
      <c r="X101" s="52">
        <v>0</v>
      </c>
      <c r="Y101" s="52">
        <v>0</v>
      </c>
      <c r="Z101" s="52">
        <v>0</v>
      </c>
      <c r="AA101" s="52">
        <v>0</v>
      </c>
      <c r="AB101" s="52">
        <v>0</v>
      </c>
    </row>
    <row r="102" spans="3:28" hidden="1" x14ac:dyDescent="0.45">
      <c r="C102" s="32" t="s">
        <v>15</v>
      </c>
      <c r="D102" s="33" t="s">
        <v>16</v>
      </c>
      <c r="E102" s="34" t="s">
        <v>33</v>
      </c>
      <c r="F102" s="35" t="s">
        <v>208</v>
      </c>
      <c r="G102" s="36">
        <v>0</v>
      </c>
      <c r="H102" s="36">
        <v>0</v>
      </c>
      <c r="I102" s="36">
        <v>0</v>
      </c>
      <c r="J102" s="36">
        <v>0</v>
      </c>
      <c r="K102" s="53">
        <f t="shared" si="1"/>
        <v>0</v>
      </c>
      <c r="L102" s="36">
        <v>0</v>
      </c>
      <c r="M102" s="36">
        <v>0</v>
      </c>
      <c r="N102" s="36">
        <v>0</v>
      </c>
      <c r="O102" s="36">
        <v>0</v>
      </c>
      <c r="R102" s="52">
        <v>0</v>
      </c>
      <c r="S102" s="52">
        <v>0</v>
      </c>
      <c r="T102" s="52">
        <v>0</v>
      </c>
      <c r="U102" s="52">
        <v>0</v>
      </c>
      <c r="V102" s="52">
        <v>0</v>
      </c>
      <c r="W102" s="52">
        <v>0</v>
      </c>
      <c r="X102" s="52">
        <v>0</v>
      </c>
      <c r="Y102" s="52">
        <v>0</v>
      </c>
      <c r="Z102" s="52">
        <v>0</v>
      </c>
      <c r="AA102" s="52">
        <v>0</v>
      </c>
      <c r="AB102" s="52">
        <v>0</v>
      </c>
    </row>
    <row r="103" spans="3:28" hidden="1" x14ac:dyDescent="0.45">
      <c r="C103" s="32" t="s">
        <v>15</v>
      </c>
      <c r="D103" s="33" t="s">
        <v>17</v>
      </c>
      <c r="E103" s="34" t="s">
        <v>33</v>
      </c>
      <c r="F103" s="35" t="s">
        <v>209</v>
      </c>
      <c r="G103" s="36">
        <v>0</v>
      </c>
      <c r="H103" s="36">
        <v>0</v>
      </c>
      <c r="I103" s="36">
        <v>0</v>
      </c>
      <c r="J103" s="36">
        <v>0</v>
      </c>
      <c r="K103" s="53">
        <f t="shared" si="1"/>
        <v>0</v>
      </c>
      <c r="L103" s="36">
        <v>0</v>
      </c>
      <c r="M103" s="36">
        <v>0</v>
      </c>
      <c r="N103" s="36">
        <v>0</v>
      </c>
      <c r="O103" s="36">
        <v>0</v>
      </c>
      <c r="R103" s="52">
        <v>0</v>
      </c>
      <c r="S103" s="52">
        <v>0</v>
      </c>
      <c r="T103" s="52">
        <v>0</v>
      </c>
      <c r="U103" s="52">
        <v>0</v>
      </c>
      <c r="V103" s="52">
        <v>0</v>
      </c>
      <c r="W103" s="52">
        <v>0</v>
      </c>
      <c r="X103" s="52">
        <v>0</v>
      </c>
      <c r="Y103" s="52">
        <v>0</v>
      </c>
      <c r="Z103" s="52">
        <v>0</v>
      </c>
      <c r="AA103" s="52">
        <v>0</v>
      </c>
      <c r="AB103" s="52">
        <v>0</v>
      </c>
    </row>
    <row r="104" spans="3:28" hidden="1" x14ac:dyDescent="0.45">
      <c r="C104" s="32" t="s">
        <v>15</v>
      </c>
      <c r="D104" s="33" t="s">
        <v>18</v>
      </c>
      <c r="E104" s="34" t="s">
        <v>33</v>
      </c>
      <c r="F104" s="35" t="s">
        <v>210</v>
      </c>
      <c r="G104" s="36">
        <v>0</v>
      </c>
      <c r="H104" s="36">
        <v>0</v>
      </c>
      <c r="I104" s="36">
        <v>0</v>
      </c>
      <c r="J104" s="36">
        <v>0</v>
      </c>
      <c r="K104" s="53">
        <f t="shared" si="1"/>
        <v>32.07</v>
      </c>
      <c r="L104" s="36">
        <v>0</v>
      </c>
      <c r="M104" s="36">
        <v>0</v>
      </c>
      <c r="N104" s="36">
        <v>0</v>
      </c>
      <c r="O104" s="36">
        <v>0</v>
      </c>
      <c r="R104" s="52">
        <v>0</v>
      </c>
      <c r="S104" s="52">
        <v>0</v>
      </c>
      <c r="T104" s="52">
        <v>0</v>
      </c>
      <c r="U104" s="52">
        <v>0</v>
      </c>
      <c r="V104" s="52">
        <v>0</v>
      </c>
      <c r="W104" s="52">
        <v>0</v>
      </c>
      <c r="X104" s="52">
        <v>0</v>
      </c>
      <c r="Y104" s="52">
        <v>32.07</v>
      </c>
      <c r="Z104" s="52">
        <v>0</v>
      </c>
      <c r="AA104" s="52">
        <v>0</v>
      </c>
      <c r="AB104" s="52">
        <v>0</v>
      </c>
    </row>
    <row r="105" spans="3:28" hidden="1" x14ac:dyDescent="0.45">
      <c r="C105" s="32" t="s">
        <v>15</v>
      </c>
      <c r="D105" s="33" t="s">
        <v>19</v>
      </c>
      <c r="E105" s="34" t="s">
        <v>33</v>
      </c>
      <c r="F105" s="35" t="s">
        <v>211</v>
      </c>
      <c r="G105" s="36">
        <v>0</v>
      </c>
      <c r="H105" s="36">
        <v>0</v>
      </c>
      <c r="I105" s="36">
        <v>0</v>
      </c>
      <c r="J105" s="36">
        <v>0</v>
      </c>
      <c r="K105" s="53">
        <f t="shared" si="1"/>
        <v>0</v>
      </c>
      <c r="L105" s="36">
        <v>0</v>
      </c>
      <c r="M105" s="36">
        <v>0</v>
      </c>
      <c r="N105" s="36">
        <v>0</v>
      </c>
      <c r="O105" s="36">
        <v>0</v>
      </c>
      <c r="R105" s="52">
        <v>0</v>
      </c>
      <c r="S105" s="52">
        <v>0</v>
      </c>
      <c r="T105" s="52">
        <v>0</v>
      </c>
      <c r="U105" s="52">
        <v>0</v>
      </c>
      <c r="V105" s="52">
        <v>0</v>
      </c>
      <c r="W105" s="52">
        <v>0</v>
      </c>
      <c r="X105" s="52">
        <v>0</v>
      </c>
      <c r="Y105" s="52">
        <v>0</v>
      </c>
      <c r="Z105" s="52">
        <v>0</v>
      </c>
      <c r="AA105" s="52">
        <v>0</v>
      </c>
      <c r="AB105" s="52">
        <v>0</v>
      </c>
    </row>
    <row r="106" spans="3:28" hidden="1" x14ac:dyDescent="0.45">
      <c r="C106" s="32" t="s">
        <v>15</v>
      </c>
      <c r="D106" s="33" t="s">
        <v>20</v>
      </c>
      <c r="E106" s="34" t="s">
        <v>33</v>
      </c>
      <c r="F106" s="35" t="s">
        <v>212</v>
      </c>
      <c r="G106" s="36">
        <v>0</v>
      </c>
      <c r="H106" s="36">
        <v>0</v>
      </c>
      <c r="I106" s="36">
        <v>0</v>
      </c>
      <c r="J106" s="36">
        <v>0</v>
      </c>
      <c r="K106" s="53">
        <f t="shared" si="1"/>
        <v>0</v>
      </c>
      <c r="L106" s="36">
        <v>0</v>
      </c>
      <c r="M106" s="36">
        <v>0</v>
      </c>
      <c r="N106" s="36">
        <v>0</v>
      </c>
      <c r="O106" s="36">
        <v>0</v>
      </c>
      <c r="R106" s="52">
        <v>0</v>
      </c>
      <c r="S106" s="52">
        <v>0</v>
      </c>
      <c r="T106" s="52">
        <v>0</v>
      </c>
      <c r="U106" s="52">
        <v>0</v>
      </c>
      <c r="V106" s="52">
        <v>0</v>
      </c>
      <c r="W106" s="52">
        <v>0</v>
      </c>
      <c r="X106" s="52">
        <v>0</v>
      </c>
      <c r="Y106" s="52">
        <v>0</v>
      </c>
      <c r="Z106" s="52">
        <v>0</v>
      </c>
      <c r="AA106" s="52">
        <v>0</v>
      </c>
      <c r="AB106" s="52">
        <v>0</v>
      </c>
    </row>
    <row r="107" spans="3:28" hidden="1" x14ac:dyDescent="0.45">
      <c r="C107" s="32" t="s">
        <v>15</v>
      </c>
      <c r="D107" s="33" t="s">
        <v>21</v>
      </c>
      <c r="E107" s="34" t="s">
        <v>33</v>
      </c>
      <c r="F107" s="35" t="s">
        <v>213</v>
      </c>
      <c r="G107" s="36">
        <v>0</v>
      </c>
      <c r="H107" s="36">
        <v>0</v>
      </c>
      <c r="I107" s="36">
        <v>0</v>
      </c>
      <c r="J107" s="36">
        <v>0</v>
      </c>
      <c r="K107" s="53">
        <f t="shared" si="1"/>
        <v>0</v>
      </c>
      <c r="L107" s="36">
        <v>0</v>
      </c>
      <c r="M107" s="36">
        <v>0</v>
      </c>
      <c r="N107" s="36">
        <v>0</v>
      </c>
      <c r="O107" s="36">
        <v>0</v>
      </c>
      <c r="R107" s="52">
        <v>0</v>
      </c>
      <c r="S107" s="52">
        <v>0</v>
      </c>
      <c r="T107" s="52">
        <v>0</v>
      </c>
      <c r="U107" s="52">
        <v>0</v>
      </c>
      <c r="V107" s="52">
        <v>0</v>
      </c>
      <c r="W107" s="52">
        <v>0</v>
      </c>
      <c r="X107" s="52">
        <v>0</v>
      </c>
      <c r="Y107" s="52">
        <v>0</v>
      </c>
      <c r="Z107" s="52">
        <v>0</v>
      </c>
      <c r="AA107" s="52">
        <v>0</v>
      </c>
      <c r="AB107" s="52">
        <v>0</v>
      </c>
    </row>
    <row r="108" spans="3:28" hidden="1" x14ac:dyDescent="0.45">
      <c r="C108" s="32" t="s">
        <v>15</v>
      </c>
      <c r="D108" s="33" t="s">
        <v>22</v>
      </c>
      <c r="E108" s="34" t="s">
        <v>33</v>
      </c>
      <c r="F108" s="35" t="s">
        <v>214</v>
      </c>
      <c r="G108" s="36">
        <v>0</v>
      </c>
      <c r="H108" s="36">
        <v>0</v>
      </c>
      <c r="I108" s="36">
        <v>0</v>
      </c>
      <c r="J108" s="36">
        <v>0</v>
      </c>
      <c r="K108" s="53">
        <f t="shared" si="1"/>
        <v>0</v>
      </c>
      <c r="L108" s="36">
        <v>0</v>
      </c>
      <c r="M108" s="36">
        <v>0</v>
      </c>
      <c r="N108" s="36">
        <v>0</v>
      </c>
      <c r="O108" s="36">
        <v>0</v>
      </c>
      <c r="R108" s="52">
        <v>0</v>
      </c>
      <c r="S108" s="52">
        <v>0</v>
      </c>
      <c r="T108" s="52">
        <v>0</v>
      </c>
      <c r="U108" s="52">
        <v>0</v>
      </c>
      <c r="V108" s="52">
        <v>0</v>
      </c>
      <c r="W108" s="52">
        <v>0</v>
      </c>
      <c r="X108" s="52">
        <v>0</v>
      </c>
      <c r="Y108" s="52">
        <v>0</v>
      </c>
      <c r="Z108" s="52">
        <v>0</v>
      </c>
      <c r="AA108" s="52">
        <v>0</v>
      </c>
      <c r="AB108" s="52">
        <v>0</v>
      </c>
    </row>
    <row r="109" spans="3:28" hidden="1" x14ac:dyDescent="0.45">
      <c r="C109" s="32" t="s">
        <v>15</v>
      </c>
      <c r="D109" s="33" t="s">
        <v>23</v>
      </c>
      <c r="E109" s="34" t="s">
        <v>33</v>
      </c>
      <c r="F109" s="35" t="s">
        <v>215</v>
      </c>
      <c r="G109" s="36">
        <v>0</v>
      </c>
      <c r="H109" s="36">
        <v>0</v>
      </c>
      <c r="I109" s="36">
        <v>0</v>
      </c>
      <c r="J109" s="36">
        <v>0</v>
      </c>
      <c r="K109" s="53">
        <f t="shared" si="1"/>
        <v>0</v>
      </c>
      <c r="L109" s="36">
        <v>0</v>
      </c>
      <c r="M109" s="36">
        <v>0</v>
      </c>
      <c r="N109" s="36">
        <v>0</v>
      </c>
      <c r="O109" s="36">
        <v>0</v>
      </c>
      <c r="R109" s="52">
        <v>0</v>
      </c>
      <c r="S109" s="52">
        <v>0</v>
      </c>
      <c r="T109" s="52">
        <v>0</v>
      </c>
      <c r="U109" s="52">
        <v>0</v>
      </c>
      <c r="V109" s="52">
        <v>0</v>
      </c>
      <c r="W109" s="52">
        <v>0</v>
      </c>
      <c r="X109" s="52">
        <v>0</v>
      </c>
      <c r="Y109" s="52">
        <v>0</v>
      </c>
      <c r="Z109" s="52">
        <v>0</v>
      </c>
      <c r="AA109" s="52">
        <v>0</v>
      </c>
      <c r="AB109" s="52">
        <v>0</v>
      </c>
    </row>
    <row r="110" spans="3:28" hidden="1" x14ac:dyDescent="0.45">
      <c r="C110" s="32" t="s">
        <v>15</v>
      </c>
      <c r="D110" s="33" t="s">
        <v>24</v>
      </c>
      <c r="E110" s="34" t="s">
        <v>33</v>
      </c>
      <c r="F110" s="35" t="s">
        <v>216</v>
      </c>
      <c r="G110" s="36">
        <v>0</v>
      </c>
      <c r="H110" s="36">
        <v>0</v>
      </c>
      <c r="I110" s="36">
        <v>0</v>
      </c>
      <c r="J110" s="36">
        <v>0</v>
      </c>
      <c r="K110" s="53">
        <f t="shared" si="1"/>
        <v>0</v>
      </c>
      <c r="L110" s="36">
        <v>0</v>
      </c>
      <c r="M110" s="36">
        <v>0</v>
      </c>
      <c r="N110" s="36">
        <v>0</v>
      </c>
      <c r="O110" s="36">
        <v>0</v>
      </c>
      <c r="R110" s="52">
        <v>0</v>
      </c>
      <c r="S110" s="52">
        <v>0</v>
      </c>
      <c r="T110" s="52">
        <v>0</v>
      </c>
      <c r="U110" s="52">
        <v>0</v>
      </c>
      <c r="V110" s="52">
        <v>0</v>
      </c>
      <c r="W110" s="52">
        <v>0</v>
      </c>
      <c r="X110" s="52">
        <v>0</v>
      </c>
      <c r="Y110" s="52">
        <v>0</v>
      </c>
      <c r="Z110" s="52">
        <v>0</v>
      </c>
      <c r="AA110" s="52">
        <v>0</v>
      </c>
      <c r="AB110" s="52">
        <v>0</v>
      </c>
    </row>
    <row r="111" spans="3:28" hidden="1" x14ac:dyDescent="0.45">
      <c r="C111" s="32" t="s">
        <v>15</v>
      </c>
      <c r="D111" s="33" t="s">
        <v>25</v>
      </c>
      <c r="E111" s="34" t="s">
        <v>33</v>
      </c>
      <c r="F111" s="35" t="s">
        <v>217</v>
      </c>
      <c r="G111" s="36">
        <v>0</v>
      </c>
      <c r="H111" s="36">
        <v>0</v>
      </c>
      <c r="I111" s="36">
        <v>0</v>
      </c>
      <c r="J111" s="36">
        <v>0</v>
      </c>
      <c r="K111" s="53">
        <f t="shared" si="1"/>
        <v>0</v>
      </c>
      <c r="L111" s="36">
        <v>0</v>
      </c>
      <c r="M111" s="36">
        <v>0</v>
      </c>
      <c r="N111" s="36">
        <v>0</v>
      </c>
      <c r="O111" s="36">
        <v>0</v>
      </c>
      <c r="R111" s="52">
        <v>0</v>
      </c>
      <c r="S111" s="52">
        <v>0</v>
      </c>
      <c r="T111" s="52">
        <v>0</v>
      </c>
      <c r="U111" s="52">
        <v>0</v>
      </c>
      <c r="V111" s="52">
        <v>0</v>
      </c>
      <c r="W111" s="52">
        <v>0</v>
      </c>
      <c r="X111" s="52">
        <v>0</v>
      </c>
      <c r="Y111" s="52">
        <v>0</v>
      </c>
      <c r="Z111" s="52">
        <v>0</v>
      </c>
      <c r="AA111" s="52">
        <v>0</v>
      </c>
      <c r="AB111" s="52">
        <v>0</v>
      </c>
    </row>
    <row r="112" spans="3:28" hidden="1" x14ac:dyDescent="0.45">
      <c r="C112" s="32" t="s">
        <v>15</v>
      </c>
      <c r="D112" s="33" t="s">
        <v>26</v>
      </c>
      <c r="E112" s="34" t="s">
        <v>33</v>
      </c>
      <c r="F112" s="35" t="s">
        <v>218</v>
      </c>
      <c r="G112" s="36">
        <v>0</v>
      </c>
      <c r="H112" s="36">
        <v>0</v>
      </c>
      <c r="I112" s="36">
        <v>0</v>
      </c>
      <c r="J112" s="36">
        <v>0</v>
      </c>
      <c r="K112" s="53">
        <f t="shared" si="1"/>
        <v>0</v>
      </c>
      <c r="L112" s="36">
        <v>0</v>
      </c>
      <c r="M112" s="36">
        <v>0</v>
      </c>
      <c r="N112" s="36">
        <v>0</v>
      </c>
      <c r="O112" s="36">
        <v>0</v>
      </c>
      <c r="R112" s="52">
        <v>0</v>
      </c>
      <c r="S112" s="52">
        <v>0</v>
      </c>
      <c r="T112" s="52">
        <v>0</v>
      </c>
      <c r="U112" s="52">
        <v>0</v>
      </c>
      <c r="V112" s="52">
        <v>0</v>
      </c>
      <c r="W112" s="52">
        <v>0</v>
      </c>
      <c r="X112" s="52">
        <v>0</v>
      </c>
      <c r="Y112" s="52">
        <v>0</v>
      </c>
      <c r="Z112" s="52">
        <v>0</v>
      </c>
      <c r="AA112" s="52">
        <v>0</v>
      </c>
      <c r="AB112" s="52">
        <v>0</v>
      </c>
    </row>
    <row r="113" spans="3:28" hidden="1" x14ac:dyDescent="0.45">
      <c r="C113" s="32" t="s">
        <v>15</v>
      </c>
      <c r="D113" s="33" t="s">
        <v>3</v>
      </c>
      <c r="E113" s="34" t="s">
        <v>33</v>
      </c>
      <c r="F113" s="35" t="s">
        <v>219</v>
      </c>
      <c r="G113" s="36">
        <v>0</v>
      </c>
      <c r="H113" s="36">
        <v>0</v>
      </c>
      <c r="I113" s="36">
        <v>0</v>
      </c>
      <c r="J113" s="36">
        <v>0</v>
      </c>
      <c r="K113" s="53">
        <f t="shared" si="1"/>
        <v>0</v>
      </c>
      <c r="L113" s="36">
        <v>0</v>
      </c>
      <c r="M113" s="36">
        <v>0</v>
      </c>
      <c r="N113" s="36">
        <v>0</v>
      </c>
      <c r="O113" s="36">
        <v>0</v>
      </c>
      <c r="R113" s="52">
        <v>0</v>
      </c>
      <c r="S113" s="52">
        <v>0</v>
      </c>
      <c r="T113" s="52">
        <v>0</v>
      </c>
      <c r="U113" s="52">
        <v>0</v>
      </c>
      <c r="V113" s="52">
        <v>0</v>
      </c>
      <c r="W113" s="52">
        <v>0</v>
      </c>
      <c r="X113" s="52">
        <v>0</v>
      </c>
      <c r="Y113" s="52">
        <v>0</v>
      </c>
      <c r="Z113" s="52">
        <v>0</v>
      </c>
      <c r="AA113" s="52">
        <v>0</v>
      </c>
      <c r="AB113" s="52">
        <v>0</v>
      </c>
    </row>
    <row r="114" spans="3:28" hidden="1" x14ac:dyDescent="0.45">
      <c r="C114" s="32" t="s">
        <v>15</v>
      </c>
      <c r="D114" s="33" t="s">
        <v>27</v>
      </c>
      <c r="E114" s="34" t="s">
        <v>33</v>
      </c>
      <c r="F114" s="35" t="s">
        <v>220</v>
      </c>
      <c r="G114" s="36">
        <v>0</v>
      </c>
      <c r="H114" s="36">
        <v>0</v>
      </c>
      <c r="I114" s="36">
        <v>0</v>
      </c>
      <c r="J114" s="36">
        <v>0</v>
      </c>
      <c r="K114" s="53">
        <f t="shared" si="1"/>
        <v>0</v>
      </c>
      <c r="L114" s="36">
        <v>0</v>
      </c>
      <c r="M114" s="36">
        <v>0</v>
      </c>
      <c r="N114" s="36">
        <v>0</v>
      </c>
      <c r="O114" s="36">
        <v>0</v>
      </c>
      <c r="R114" s="52">
        <v>0</v>
      </c>
      <c r="S114" s="52">
        <v>0</v>
      </c>
      <c r="T114" s="52">
        <v>0</v>
      </c>
      <c r="U114" s="52">
        <v>0</v>
      </c>
      <c r="V114" s="52">
        <v>0</v>
      </c>
      <c r="W114" s="52">
        <v>0</v>
      </c>
      <c r="X114" s="52">
        <v>0</v>
      </c>
      <c r="Y114" s="52">
        <v>0</v>
      </c>
      <c r="Z114" s="52">
        <v>0</v>
      </c>
      <c r="AA114" s="52">
        <v>0</v>
      </c>
      <c r="AB114" s="52">
        <v>0</v>
      </c>
    </row>
    <row r="115" spans="3:28" hidden="1" x14ac:dyDescent="0.45">
      <c r="C115" s="32" t="s">
        <v>15</v>
      </c>
      <c r="D115" s="33" t="s">
        <v>4</v>
      </c>
      <c r="E115" s="34" t="s">
        <v>33</v>
      </c>
      <c r="F115" s="37" t="s">
        <v>221</v>
      </c>
      <c r="G115" s="36">
        <v>0</v>
      </c>
      <c r="H115" s="36">
        <v>0</v>
      </c>
      <c r="I115" s="36">
        <v>0</v>
      </c>
      <c r="J115" s="36">
        <v>0</v>
      </c>
      <c r="K115" s="53">
        <f t="shared" si="1"/>
        <v>0</v>
      </c>
      <c r="L115" s="36">
        <v>0</v>
      </c>
      <c r="M115" s="36">
        <v>0</v>
      </c>
      <c r="N115" s="36">
        <v>0</v>
      </c>
      <c r="O115" s="36">
        <v>0</v>
      </c>
      <c r="R115" s="52">
        <v>0</v>
      </c>
      <c r="S115" s="52">
        <v>0</v>
      </c>
      <c r="T115" s="52">
        <v>0</v>
      </c>
      <c r="U115" s="52">
        <v>0</v>
      </c>
      <c r="V115" s="52">
        <v>0</v>
      </c>
      <c r="W115" s="52">
        <v>0</v>
      </c>
      <c r="X115" s="52">
        <v>0</v>
      </c>
      <c r="Y115" s="52">
        <v>0</v>
      </c>
      <c r="Z115" s="52">
        <v>0</v>
      </c>
      <c r="AA115" s="52">
        <v>0</v>
      </c>
      <c r="AB115" s="52">
        <v>0</v>
      </c>
    </row>
    <row r="116" spans="3:28" hidden="1" x14ac:dyDescent="0.45">
      <c r="C116" s="32" t="s">
        <v>15</v>
      </c>
      <c r="D116" s="33" t="s">
        <v>28</v>
      </c>
      <c r="E116" s="34" t="s">
        <v>33</v>
      </c>
      <c r="F116" s="37" t="s">
        <v>222</v>
      </c>
      <c r="G116" s="36">
        <v>0</v>
      </c>
      <c r="H116" s="36">
        <v>0</v>
      </c>
      <c r="I116" s="36">
        <v>0</v>
      </c>
      <c r="J116" s="36">
        <v>0</v>
      </c>
      <c r="K116" s="53">
        <f t="shared" si="1"/>
        <v>0</v>
      </c>
      <c r="L116" s="36">
        <v>0</v>
      </c>
      <c r="M116" s="36">
        <v>0</v>
      </c>
      <c r="N116" s="36">
        <v>0</v>
      </c>
      <c r="O116" s="36">
        <v>0</v>
      </c>
      <c r="R116" s="52">
        <v>0</v>
      </c>
      <c r="S116" s="52">
        <v>0</v>
      </c>
      <c r="T116" s="52">
        <v>0</v>
      </c>
      <c r="U116" s="52">
        <v>0</v>
      </c>
      <c r="V116" s="52">
        <v>0</v>
      </c>
      <c r="W116" s="52">
        <v>0</v>
      </c>
      <c r="X116" s="52">
        <v>0</v>
      </c>
      <c r="Y116" s="52">
        <v>0</v>
      </c>
      <c r="Z116" s="52">
        <v>0</v>
      </c>
      <c r="AA116" s="52">
        <v>0</v>
      </c>
      <c r="AB116" s="52">
        <v>0</v>
      </c>
    </row>
    <row r="117" spans="3:28" hidden="1" x14ac:dyDescent="0.45">
      <c r="C117" s="32" t="s">
        <v>15</v>
      </c>
      <c r="D117" s="33" t="s">
        <v>29</v>
      </c>
      <c r="E117" s="34" t="s">
        <v>33</v>
      </c>
      <c r="F117" s="37" t="s">
        <v>223</v>
      </c>
      <c r="G117" s="36">
        <v>0</v>
      </c>
      <c r="H117" s="36">
        <v>0</v>
      </c>
      <c r="I117" s="36">
        <v>0</v>
      </c>
      <c r="J117" s="36">
        <v>0</v>
      </c>
      <c r="K117" s="53">
        <f t="shared" si="1"/>
        <v>0</v>
      </c>
      <c r="L117" s="36">
        <v>0</v>
      </c>
      <c r="M117" s="36">
        <v>0</v>
      </c>
      <c r="N117" s="36">
        <v>0</v>
      </c>
      <c r="O117" s="36">
        <v>0</v>
      </c>
      <c r="R117" s="52">
        <v>0</v>
      </c>
      <c r="S117" s="52">
        <v>0</v>
      </c>
      <c r="T117" s="52">
        <v>0</v>
      </c>
      <c r="U117" s="52">
        <v>0</v>
      </c>
      <c r="V117" s="52">
        <v>0</v>
      </c>
      <c r="W117" s="52">
        <v>0</v>
      </c>
      <c r="X117" s="52">
        <v>0</v>
      </c>
      <c r="Y117" s="52">
        <v>0</v>
      </c>
      <c r="Z117" s="52">
        <v>0</v>
      </c>
      <c r="AA117" s="52">
        <v>0</v>
      </c>
      <c r="AB117" s="52">
        <v>0</v>
      </c>
    </row>
    <row r="118" spans="3:28" hidden="1" x14ac:dyDescent="0.45">
      <c r="C118" s="32" t="s">
        <v>15</v>
      </c>
      <c r="D118" s="33" t="s">
        <v>30</v>
      </c>
      <c r="E118" s="34" t="s">
        <v>33</v>
      </c>
      <c r="F118" s="37" t="s">
        <v>224</v>
      </c>
      <c r="G118" s="36">
        <v>0</v>
      </c>
      <c r="H118" s="36">
        <v>0</v>
      </c>
      <c r="I118" s="36">
        <v>0</v>
      </c>
      <c r="J118" s="36">
        <v>0</v>
      </c>
      <c r="K118" s="53">
        <f t="shared" si="1"/>
        <v>0</v>
      </c>
      <c r="L118" s="36">
        <v>0</v>
      </c>
      <c r="M118" s="36">
        <v>0</v>
      </c>
      <c r="N118" s="36">
        <v>0</v>
      </c>
      <c r="O118" s="36">
        <v>0</v>
      </c>
      <c r="R118" s="52">
        <v>0</v>
      </c>
      <c r="S118" s="52">
        <v>0</v>
      </c>
      <c r="T118" s="52">
        <v>0</v>
      </c>
      <c r="U118" s="52">
        <v>0</v>
      </c>
      <c r="V118" s="52">
        <v>0</v>
      </c>
      <c r="W118" s="52">
        <v>0</v>
      </c>
      <c r="X118" s="52">
        <v>0</v>
      </c>
      <c r="Y118" s="52">
        <v>0</v>
      </c>
      <c r="Z118" s="52">
        <v>0</v>
      </c>
      <c r="AA118" s="52">
        <v>0</v>
      </c>
      <c r="AB118" s="52">
        <v>0</v>
      </c>
    </row>
    <row r="119" spans="3:28" hidden="1" x14ac:dyDescent="0.45">
      <c r="C119" s="32" t="s">
        <v>15</v>
      </c>
      <c r="D119" s="33" t="s">
        <v>31</v>
      </c>
      <c r="E119" s="34" t="s">
        <v>33</v>
      </c>
      <c r="F119" s="37" t="s">
        <v>225</v>
      </c>
      <c r="G119" s="36">
        <v>0</v>
      </c>
      <c r="H119" s="36">
        <v>0</v>
      </c>
      <c r="I119" s="36">
        <v>0</v>
      </c>
      <c r="J119" s="36">
        <v>0</v>
      </c>
      <c r="K119" s="53">
        <f t="shared" si="1"/>
        <v>0</v>
      </c>
      <c r="L119" s="36">
        <v>0</v>
      </c>
      <c r="M119" s="36">
        <v>0</v>
      </c>
      <c r="N119" s="36">
        <v>0</v>
      </c>
      <c r="O119" s="36">
        <v>0</v>
      </c>
      <c r="R119" s="52">
        <v>0</v>
      </c>
      <c r="S119" s="52">
        <v>0</v>
      </c>
      <c r="T119" s="52">
        <v>0</v>
      </c>
      <c r="U119" s="52">
        <v>0</v>
      </c>
      <c r="V119" s="52">
        <v>0</v>
      </c>
      <c r="W119" s="52">
        <v>0</v>
      </c>
      <c r="X119" s="52">
        <v>0</v>
      </c>
      <c r="Y119" s="52">
        <v>0</v>
      </c>
      <c r="Z119" s="52">
        <v>0</v>
      </c>
      <c r="AA119" s="52">
        <v>0</v>
      </c>
      <c r="AB119" s="52">
        <v>0</v>
      </c>
    </row>
    <row r="120" spans="3:28" hidden="1" x14ac:dyDescent="0.45">
      <c r="C120" s="32" t="s">
        <v>15</v>
      </c>
      <c r="D120" s="33" t="s">
        <v>86</v>
      </c>
      <c r="E120" s="34" t="s">
        <v>33</v>
      </c>
      <c r="F120" s="37" t="s">
        <v>226</v>
      </c>
      <c r="G120" s="36">
        <v>0</v>
      </c>
      <c r="H120" s="36">
        <v>0</v>
      </c>
      <c r="I120" s="36">
        <v>0</v>
      </c>
      <c r="J120" s="36">
        <v>0</v>
      </c>
      <c r="K120" s="53">
        <f t="shared" si="1"/>
        <v>0</v>
      </c>
      <c r="L120" s="36">
        <v>0</v>
      </c>
      <c r="M120" s="36">
        <v>0</v>
      </c>
      <c r="N120" s="36">
        <v>0</v>
      </c>
      <c r="O120" s="36">
        <v>0</v>
      </c>
      <c r="R120" s="52">
        <v>0</v>
      </c>
      <c r="S120" s="52">
        <v>0</v>
      </c>
      <c r="T120" s="52">
        <v>0</v>
      </c>
      <c r="U120" s="52">
        <v>0</v>
      </c>
      <c r="V120" s="52">
        <v>0</v>
      </c>
      <c r="W120" s="52">
        <v>0</v>
      </c>
      <c r="X120" s="52">
        <v>0</v>
      </c>
      <c r="Y120" s="52">
        <v>0</v>
      </c>
      <c r="Z120" s="52">
        <v>0</v>
      </c>
      <c r="AA120" s="52">
        <v>0</v>
      </c>
      <c r="AB120" s="52">
        <v>0</v>
      </c>
    </row>
    <row r="121" spans="3:28" hidden="1" x14ac:dyDescent="0.45">
      <c r="C121" s="32" t="s">
        <v>15</v>
      </c>
      <c r="D121" s="33" t="s">
        <v>58</v>
      </c>
      <c r="E121" s="34" t="s">
        <v>33</v>
      </c>
      <c r="F121" s="37" t="s">
        <v>228</v>
      </c>
      <c r="G121" s="36">
        <v>0</v>
      </c>
      <c r="H121" s="36">
        <v>0</v>
      </c>
      <c r="I121" s="36">
        <v>0</v>
      </c>
      <c r="J121" s="36">
        <v>0</v>
      </c>
      <c r="K121" s="53">
        <f t="shared" si="1"/>
        <v>0</v>
      </c>
      <c r="L121" s="36">
        <v>0</v>
      </c>
      <c r="M121" s="36">
        <v>0</v>
      </c>
      <c r="N121" s="36">
        <v>0</v>
      </c>
      <c r="O121" s="36">
        <v>0</v>
      </c>
      <c r="R121" s="52">
        <v>0</v>
      </c>
      <c r="S121" s="52">
        <v>0</v>
      </c>
      <c r="T121" s="52">
        <v>0</v>
      </c>
      <c r="U121" s="52">
        <v>0</v>
      </c>
      <c r="V121" s="52">
        <v>0</v>
      </c>
      <c r="W121" s="52">
        <v>0</v>
      </c>
      <c r="X121" s="52">
        <v>0</v>
      </c>
      <c r="Y121" s="52">
        <v>0</v>
      </c>
      <c r="Z121" s="52">
        <v>0</v>
      </c>
      <c r="AA121" s="52">
        <v>0</v>
      </c>
      <c r="AB121" s="52">
        <v>0</v>
      </c>
    </row>
    <row r="122" spans="3:28" hidden="1" x14ac:dyDescent="0.45">
      <c r="C122" s="32" t="s">
        <v>15</v>
      </c>
      <c r="D122" s="33" t="s">
        <v>54</v>
      </c>
      <c r="E122" s="34" t="s">
        <v>33</v>
      </c>
      <c r="F122" s="37" t="s">
        <v>227</v>
      </c>
      <c r="G122" s="36">
        <v>0</v>
      </c>
      <c r="H122" s="36">
        <v>0</v>
      </c>
      <c r="I122" s="36">
        <v>0</v>
      </c>
      <c r="J122" s="36">
        <v>0</v>
      </c>
      <c r="K122" s="53">
        <f t="shared" si="1"/>
        <v>15.1</v>
      </c>
      <c r="L122" s="36">
        <v>0</v>
      </c>
      <c r="M122" s="36">
        <v>0</v>
      </c>
      <c r="N122" s="36">
        <v>0</v>
      </c>
      <c r="O122" s="36">
        <v>0</v>
      </c>
      <c r="R122" s="52">
        <v>0</v>
      </c>
      <c r="S122" s="52">
        <v>0</v>
      </c>
      <c r="T122" s="52">
        <v>0</v>
      </c>
      <c r="U122" s="52">
        <v>0</v>
      </c>
      <c r="V122" s="52">
        <v>0</v>
      </c>
      <c r="W122" s="52">
        <v>0</v>
      </c>
      <c r="X122" s="52">
        <v>0</v>
      </c>
      <c r="Y122" s="52">
        <v>0</v>
      </c>
      <c r="Z122" s="52">
        <v>0</v>
      </c>
      <c r="AA122" s="52">
        <v>0</v>
      </c>
      <c r="AB122" s="52">
        <v>15.1</v>
      </c>
    </row>
    <row r="123" spans="3:28" hidden="1" x14ac:dyDescent="0.45">
      <c r="C123" s="32" t="s">
        <v>15</v>
      </c>
      <c r="D123" s="33" t="s">
        <v>113</v>
      </c>
      <c r="E123" s="34" t="s">
        <v>33</v>
      </c>
      <c r="F123" s="37" t="s">
        <v>229</v>
      </c>
      <c r="G123" s="36">
        <v>0</v>
      </c>
      <c r="H123" s="36">
        <v>0</v>
      </c>
      <c r="I123" s="36">
        <v>0</v>
      </c>
      <c r="J123" s="36">
        <v>0</v>
      </c>
      <c r="K123" s="53">
        <f t="shared" si="1"/>
        <v>0</v>
      </c>
      <c r="L123" s="36">
        <v>0</v>
      </c>
      <c r="M123" s="36">
        <v>0</v>
      </c>
      <c r="N123" s="36">
        <v>0</v>
      </c>
      <c r="O123" s="36">
        <v>0</v>
      </c>
      <c r="R123" s="52">
        <v>0</v>
      </c>
      <c r="S123" s="52">
        <v>0</v>
      </c>
      <c r="T123" s="52">
        <v>0</v>
      </c>
      <c r="U123" s="52">
        <v>0</v>
      </c>
      <c r="V123" s="52">
        <v>0</v>
      </c>
      <c r="W123" s="52">
        <v>0</v>
      </c>
      <c r="X123" s="52">
        <v>0</v>
      </c>
      <c r="Y123" s="52">
        <v>0</v>
      </c>
      <c r="Z123" s="52">
        <v>0</v>
      </c>
      <c r="AA123" s="52">
        <v>0</v>
      </c>
      <c r="AB123" s="52">
        <v>0</v>
      </c>
    </row>
    <row r="124" spans="3:28" hidden="1" x14ac:dyDescent="0.45">
      <c r="C124" s="32" t="s">
        <v>15</v>
      </c>
      <c r="D124" s="33" t="s">
        <v>115</v>
      </c>
      <c r="E124" s="34" t="s">
        <v>33</v>
      </c>
      <c r="F124" s="37" t="s">
        <v>230</v>
      </c>
      <c r="G124" s="36">
        <v>0</v>
      </c>
      <c r="H124" s="36">
        <v>0</v>
      </c>
      <c r="I124" s="36">
        <v>0</v>
      </c>
      <c r="J124" s="36">
        <v>0</v>
      </c>
      <c r="K124" s="53">
        <f t="shared" si="1"/>
        <v>0</v>
      </c>
      <c r="L124" s="36">
        <v>0</v>
      </c>
      <c r="M124" s="36">
        <v>0</v>
      </c>
      <c r="N124" s="36">
        <v>0</v>
      </c>
      <c r="O124" s="36">
        <v>0</v>
      </c>
      <c r="R124" s="52">
        <v>0</v>
      </c>
      <c r="S124" s="52">
        <v>0</v>
      </c>
      <c r="T124" s="52">
        <v>0</v>
      </c>
      <c r="U124" s="52">
        <v>0</v>
      </c>
      <c r="V124" s="52">
        <v>0</v>
      </c>
      <c r="W124" s="52">
        <v>0</v>
      </c>
      <c r="X124" s="52">
        <v>0</v>
      </c>
      <c r="Y124" s="52">
        <v>0</v>
      </c>
      <c r="Z124" s="52">
        <v>0</v>
      </c>
      <c r="AA124" s="52">
        <v>0</v>
      </c>
      <c r="AB124" s="52">
        <v>0</v>
      </c>
    </row>
    <row r="125" spans="3:28" hidden="1" x14ac:dyDescent="0.45">
      <c r="C125" s="32" t="s">
        <v>15</v>
      </c>
      <c r="D125" s="33" t="s">
        <v>117</v>
      </c>
      <c r="E125" s="34" t="s">
        <v>33</v>
      </c>
      <c r="F125" s="37" t="s">
        <v>231</v>
      </c>
      <c r="G125" s="36">
        <v>0</v>
      </c>
      <c r="H125" s="36">
        <v>0</v>
      </c>
      <c r="I125" s="36">
        <v>0</v>
      </c>
      <c r="J125" s="36">
        <v>0</v>
      </c>
      <c r="K125" s="53">
        <f t="shared" si="1"/>
        <v>0</v>
      </c>
      <c r="L125" s="36">
        <v>0</v>
      </c>
      <c r="M125" s="36">
        <v>0</v>
      </c>
      <c r="N125" s="36">
        <v>0</v>
      </c>
      <c r="O125" s="36">
        <v>0</v>
      </c>
      <c r="R125" s="52">
        <v>0</v>
      </c>
      <c r="S125" s="52">
        <v>0</v>
      </c>
      <c r="T125" s="52">
        <v>0</v>
      </c>
      <c r="U125" s="52">
        <v>0</v>
      </c>
      <c r="V125" s="52">
        <v>0</v>
      </c>
      <c r="W125" s="52">
        <v>0</v>
      </c>
      <c r="X125" s="52">
        <v>0</v>
      </c>
      <c r="Y125" s="52">
        <v>0</v>
      </c>
      <c r="Z125" s="52">
        <v>0</v>
      </c>
      <c r="AA125" s="52">
        <v>0</v>
      </c>
      <c r="AB125" s="52">
        <v>0</v>
      </c>
    </row>
    <row r="126" spans="3:28" hidden="1" x14ac:dyDescent="0.45">
      <c r="C126" s="32" t="s">
        <v>15</v>
      </c>
      <c r="D126" s="33" t="s">
        <v>119</v>
      </c>
      <c r="E126" s="34" t="s">
        <v>33</v>
      </c>
      <c r="F126" s="37" t="s">
        <v>232</v>
      </c>
      <c r="G126" s="36">
        <v>0</v>
      </c>
      <c r="H126" s="36">
        <v>0</v>
      </c>
      <c r="I126" s="36">
        <v>0</v>
      </c>
      <c r="J126" s="36">
        <v>0</v>
      </c>
      <c r="K126" s="53">
        <f t="shared" si="1"/>
        <v>0</v>
      </c>
      <c r="L126" s="36">
        <v>0</v>
      </c>
      <c r="M126" s="36">
        <v>0</v>
      </c>
      <c r="N126" s="36">
        <v>0</v>
      </c>
      <c r="O126" s="36">
        <v>0</v>
      </c>
      <c r="R126" s="52">
        <v>0</v>
      </c>
      <c r="S126" s="52">
        <v>0</v>
      </c>
      <c r="T126" s="52">
        <v>0</v>
      </c>
      <c r="U126" s="52">
        <v>0</v>
      </c>
      <c r="V126" s="52">
        <v>0</v>
      </c>
      <c r="W126" s="52">
        <v>0</v>
      </c>
      <c r="X126" s="52">
        <v>0</v>
      </c>
      <c r="Y126" s="52">
        <v>0</v>
      </c>
      <c r="Z126" s="52">
        <v>0</v>
      </c>
      <c r="AA126" s="52">
        <v>0</v>
      </c>
      <c r="AB126" s="52">
        <v>0</v>
      </c>
    </row>
    <row r="127" spans="3:28" hidden="1" x14ac:dyDescent="0.45">
      <c r="C127" s="32" t="s">
        <v>15</v>
      </c>
      <c r="D127" s="33" t="s">
        <v>121</v>
      </c>
      <c r="E127" s="34" t="s">
        <v>33</v>
      </c>
      <c r="F127" s="37" t="s">
        <v>233</v>
      </c>
      <c r="G127" s="36">
        <v>0</v>
      </c>
      <c r="H127" s="36">
        <v>0</v>
      </c>
      <c r="I127" s="36">
        <v>0</v>
      </c>
      <c r="J127" s="36">
        <v>0</v>
      </c>
      <c r="K127" s="53">
        <f t="shared" si="1"/>
        <v>0</v>
      </c>
      <c r="L127" s="36">
        <v>0</v>
      </c>
      <c r="M127" s="36">
        <v>0</v>
      </c>
      <c r="N127" s="36">
        <v>0</v>
      </c>
      <c r="O127" s="36">
        <v>0</v>
      </c>
      <c r="R127" s="52">
        <v>0</v>
      </c>
      <c r="S127" s="52">
        <v>0</v>
      </c>
      <c r="T127" s="52">
        <v>0</v>
      </c>
      <c r="U127" s="52">
        <v>0</v>
      </c>
      <c r="V127" s="52">
        <v>0</v>
      </c>
      <c r="W127" s="52">
        <v>0</v>
      </c>
      <c r="X127" s="52">
        <v>0</v>
      </c>
      <c r="Y127" s="52">
        <v>0</v>
      </c>
      <c r="Z127" s="52">
        <v>0</v>
      </c>
      <c r="AA127" s="52">
        <v>0</v>
      </c>
      <c r="AB127" s="52">
        <v>0</v>
      </c>
    </row>
    <row r="128" spans="3:28" hidden="1" x14ac:dyDescent="0.45">
      <c r="C128" s="32" t="s">
        <v>15</v>
      </c>
      <c r="D128" s="33" t="s">
        <v>123</v>
      </c>
      <c r="E128" s="34" t="s">
        <v>33</v>
      </c>
      <c r="F128" s="37" t="s">
        <v>234</v>
      </c>
      <c r="G128" s="36">
        <v>0</v>
      </c>
      <c r="H128" s="36">
        <v>0</v>
      </c>
      <c r="I128" s="36">
        <v>0</v>
      </c>
      <c r="J128" s="36">
        <v>0</v>
      </c>
      <c r="K128" s="53">
        <f t="shared" si="1"/>
        <v>0</v>
      </c>
      <c r="L128" s="36">
        <v>0</v>
      </c>
      <c r="M128" s="36">
        <v>0</v>
      </c>
      <c r="N128" s="36">
        <v>0</v>
      </c>
      <c r="O128" s="36">
        <v>0</v>
      </c>
      <c r="R128" s="52">
        <v>0</v>
      </c>
      <c r="S128" s="52">
        <v>0</v>
      </c>
      <c r="T128" s="52">
        <v>0</v>
      </c>
      <c r="U128" s="52">
        <v>0</v>
      </c>
      <c r="V128" s="52">
        <v>0</v>
      </c>
      <c r="W128" s="52">
        <v>0</v>
      </c>
      <c r="X128" s="52">
        <v>0</v>
      </c>
      <c r="Y128" s="52">
        <v>0</v>
      </c>
      <c r="Z128" s="52">
        <v>0</v>
      </c>
      <c r="AA128" s="52">
        <v>0</v>
      </c>
      <c r="AB128" s="52">
        <v>0</v>
      </c>
    </row>
    <row r="129" spans="3:28" hidden="1" x14ac:dyDescent="0.45">
      <c r="C129" s="32" t="s">
        <v>15</v>
      </c>
      <c r="D129" s="33" t="s">
        <v>125</v>
      </c>
      <c r="E129" s="34" t="s">
        <v>33</v>
      </c>
      <c r="F129" s="37" t="s">
        <v>235</v>
      </c>
      <c r="G129" s="36">
        <v>0</v>
      </c>
      <c r="H129" s="36">
        <v>0</v>
      </c>
      <c r="I129" s="36">
        <v>0</v>
      </c>
      <c r="J129" s="36">
        <v>0</v>
      </c>
      <c r="K129" s="53">
        <f t="shared" si="1"/>
        <v>0</v>
      </c>
      <c r="L129" s="36">
        <v>0</v>
      </c>
      <c r="M129" s="36">
        <v>0</v>
      </c>
      <c r="N129" s="36">
        <v>0</v>
      </c>
      <c r="O129" s="36">
        <v>0</v>
      </c>
      <c r="R129" s="52">
        <v>0</v>
      </c>
      <c r="S129" s="52">
        <v>0</v>
      </c>
      <c r="T129" s="52">
        <v>0</v>
      </c>
      <c r="U129" s="52">
        <v>0</v>
      </c>
      <c r="V129" s="52">
        <v>0</v>
      </c>
      <c r="W129" s="52">
        <v>0</v>
      </c>
      <c r="X129" s="52">
        <v>0</v>
      </c>
      <c r="Y129" s="52">
        <v>0</v>
      </c>
      <c r="Z129" s="52">
        <v>0</v>
      </c>
      <c r="AA129" s="52">
        <v>0</v>
      </c>
      <c r="AB129" s="52">
        <v>0</v>
      </c>
    </row>
    <row r="130" spans="3:28" hidden="1" x14ac:dyDescent="0.45">
      <c r="C130" s="32" t="s">
        <v>15</v>
      </c>
      <c r="D130" s="33" t="s">
        <v>127</v>
      </c>
      <c r="E130" s="34" t="s">
        <v>33</v>
      </c>
      <c r="F130" s="37" t="s">
        <v>236</v>
      </c>
      <c r="G130" s="36">
        <v>0</v>
      </c>
      <c r="H130" s="36">
        <v>0</v>
      </c>
      <c r="I130" s="36">
        <v>0</v>
      </c>
      <c r="J130" s="36">
        <v>0</v>
      </c>
      <c r="K130" s="53">
        <f t="shared" si="1"/>
        <v>0</v>
      </c>
      <c r="L130" s="36">
        <v>0</v>
      </c>
      <c r="M130" s="36">
        <v>0</v>
      </c>
      <c r="N130" s="36">
        <v>0</v>
      </c>
      <c r="O130" s="36">
        <v>0</v>
      </c>
      <c r="R130" s="52">
        <v>0</v>
      </c>
      <c r="S130" s="52">
        <v>0</v>
      </c>
      <c r="T130" s="52">
        <v>0</v>
      </c>
      <c r="U130" s="52">
        <v>0</v>
      </c>
      <c r="V130" s="52">
        <v>0</v>
      </c>
      <c r="W130" s="52">
        <v>0</v>
      </c>
      <c r="X130" s="52">
        <v>0</v>
      </c>
      <c r="Y130" s="52">
        <v>0</v>
      </c>
      <c r="Z130" s="52">
        <v>0</v>
      </c>
      <c r="AA130" s="52">
        <v>0</v>
      </c>
      <c r="AB130" s="52">
        <v>0</v>
      </c>
    </row>
    <row r="131" spans="3:28" hidden="1" x14ac:dyDescent="0.45">
      <c r="C131" s="32" t="s">
        <v>15</v>
      </c>
      <c r="D131" s="33" t="s">
        <v>129</v>
      </c>
      <c r="E131" s="34" t="s">
        <v>33</v>
      </c>
      <c r="F131" s="37" t="s">
        <v>237</v>
      </c>
      <c r="G131" s="36">
        <v>0</v>
      </c>
      <c r="H131" s="36">
        <v>0</v>
      </c>
      <c r="I131" s="36">
        <v>0</v>
      </c>
      <c r="J131" s="36">
        <v>0</v>
      </c>
      <c r="K131" s="53">
        <f t="shared" si="1"/>
        <v>0</v>
      </c>
      <c r="L131" s="36">
        <v>0</v>
      </c>
      <c r="M131" s="36">
        <v>0</v>
      </c>
      <c r="N131" s="36">
        <v>0</v>
      </c>
      <c r="O131" s="36">
        <v>0</v>
      </c>
      <c r="R131" s="52">
        <v>0</v>
      </c>
      <c r="S131" s="52">
        <v>0</v>
      </c>
      <c r="T131" s="52">
        <v>0</v>
      </c>
      <c r="U131" s="52">
        <v>0</v>
      </c>
      <c r="V131" s="52">
        <v>0</v>
      </c>
      <c r="W131" s="52">
        <v>0</v>
      </c>
      <c r="X131" s="52">
        <v>0</v>
      </c>
      <c r="Y131" s="52">
        <v>0</v>
      </c>
      <c r="Z131" s="52">
        <v>0</v>
      </c>
      <c r="AA131" s="52">
        <v>0</v>
      </c>
      <c r="AB131" s="52">
        <v>0</v>
      </c>
    </row>
    <row r="132" spans="3:28" hidden="1" x14ac:dyDescent="0.45">
      <c r="C132" s="32" t="s">
        <v>15</v>
      </c>
      <c r="D132" s="33" t="s">
        <v>131</v>
      </c>
      <c r="E132" s="34" t="s">
        <v>33</v>
      </c>
      <c r="F132" s="37" t="s">
        <v>238</v>
      </c>
      <c r="G132" s="36">
        <v>0</v>
      </c>
      <c r="H132" s="36">
        <v>0</v>
      </c>
      <c r="I132" s="36">
        <v>0</v>
      </c>
      <c r="J132" s="36">
        <v>0</v>
      </c>
      <c r="K132" s="53">
        <f t="shared" ref="K132:K195" si="2">SUM(R132:AB132)</f>
        <v>322.57</v>
      </c>
      <c r="L132" s="36">
        <v>0</v>
      </c>
      <c r="M132" s="36">
        <v>0</v>
      </c>
      <c r="N132" s="36">
        <v>0</v>
      </c>
      <c r="O132" s="36">
        <v>0</v>
      </c>
      <c r="R132" s="52">
        <v>322.57</v>
      </c>
      <c r="S132" s="52">
        <v>0</v>
      </c>
      <c r="T132" s="52">
        <v>0</v>
      </c>
      <c r="U132" s="52">
        <v>0</v>
      </c>
      <c r="V132" s="52">
        <v>0</v>
      </c>
      <c r="W132" s="52">
        <v>0</v>
      </c>
      <c r="X132" s="52">
        <v>0</v>
      </c>
      <c r="Y132" s="52">
        <v>0</v>
      </c>
      <c r="Z132" s="52">
        <v>0</v>
      </c>
      <c r="AA132" s="52">
        <v>0</v>
      </c>
      <c r="AB132" s="52">
        <v>0</v>
      </c>
    </row>
    <row r="133" spans="3:28" hidden="1" x14ac:dyDescent="0.45">
      <c r="C133" s="32" t="s">
        <v>15</v>
      </c>
      <c r="D133" s="33" t="s">
        <v>133</v>
      </c>
      <c r="E133" s="34" t="s">
        <v>33</v>
      </c>
      <c r="F133" s="37" t="s">
        <v>239</v>
      </c>
      <c r="G133" s="36">
        <v>0</v>
      </c>
      <c r="H133" s="36">
        <v>0</v>
      </c>
      <c r="I133" s="36">
        <v>0</v>
      </c>
      <c r="J133" s="36">
        <v>0</v>
      </c>
      <c r="K133" s="53">
        <f t="shared" si="2"/>
        <v>0</v>
      </c>
      <c r="L133" s="36">
        <v>0</v>
      </c>
      <c r="M133" s="36">
        <v>0</v>
      </c>
      <c r="N133" s="36">
        <v>0</v>
      </c>
      <c r="O133" s="36">
        <v>0</v>
      </c>
      <c r="R133" s="52">
        <v>0</v>
      </c>
      <c r="S133" s="52">
        <v>0</v>
      </c>
      <c r="T133" s="52">
        <v>0</v>
      </c>
      <c r="U133" s="52">
        <v>0</v>
      </c>
      <c r="V133" s="52">
        <v>0</v>
      </c>
      <c r="W133" s="52">
        <v>0</v>
      </c>
      <c r="X133" s="52">
        <v>0</v>
      </c>
      <c r="Y133" s="52">
        <v>0</v>
      </c>
      <c r="Z133" s="52">
        <v>0</v>
      </c>
      <c r="AA133" s="52">
        <v>0</v>
      </c>
      <c r="AB133" s="52">
        <v>0</v>
      </c>
    </row>
    <row r="134" spans="3:28" hidden="1" x14ac:dyDescent="0.45">
      <c r="C134" s="32" t="s">
        <v>15</v>
      </c>
      <c r="D134" s="33" t="s">
        <v>135</v>
      </c>
      <c r="E134" s="34" t="s">
        <v>33</v>
      </c>
      <c r="F134" s="37" t="s">
        <v>196</v>
      </c>
      <c r="G134" s="36">
        <v>0</v>
      </c>
      <c r="H134" s="36">
        <v>0</v>
      </c>
      <c r="I134" s="36">
        <v>0</v>
      </c>
      <c r="J134" s="36">
        <v>0</v>
      </c>
      <c r="K134" s="53">
        <f t="shared" si="2"/>
        <v>0</v>
      </c>
      <c r="L134" s="36">
        <v>0</v>
      </c>
      <c r="M134" s="36">
        <v>0</v>
      </c>
      <c r="N134" s="36">
        <v>0</v>
      </c>
      <c r="O134" s="36">
        <v>0</v>
      </c>
      <c r="R134" s="52">
        <v>0</v>
      </c>
      <c r="S134" s="52">
        <v>0</v>
      </c>
      <c r="T134" s="52">
        <v>0</v>
      </c>
      <c r="U134" s="52">
        <v>0</v>
      </c>
      <c r="V134" s="52">
        <v>0</v>
      </c>
      <c r="W134" s="52">
        <v>0</v>
      </c>
      <c r="X134" s="52">
        <v>0</v>
      </c>
      <c r="Y134" s="52">
        <v>0</v>
      </c>
      <c r="Z134" s="52">
        <v>0</v>
      </c>
      <c r="AA134" s="52">
        <v>0</v>
      </c>
      <c r="AB134" s="52">
        <v>0</v>
      </c>
    </row>
    <row r="135" spans="3:28" hidden="1" x14ac:dyDescent="0.45">
      <c r="C135" s="32" t="s">
        <v>15</v>
      </c>
      <c r="D135" s="33" t="s">
        <v>137</v>
      </c>
      <c r="E135" s="34" t="s">
        <v>33</v>
      </c>
      <c r="F135" s="37" t="s">
        <v>240</v>
      </c>
      <c r="G135" s="36">
        <v>0</v>
      </c>
      <c r="H135" s="36">
        <v>0</v>
      </c>
      <c r="I135" s="36">
        <v>0</v>
      </c>
      <c r="J135" s="36">
        <v>0</v>
      </c>
      <c r="K135" s="53">
        <f t="shared" si="2"/>
        <v>0</v>
      </c>
      <c r="L135" s="36">
        <v>0</v>
      </c>
      <c r="M135" s="36">
        <v>0</v>
      </c>
      <c r="N135" s="36">
        <v>0</v>
      </c>
      <c r="O135" s="36">
        <v>0</v>
      </c>
      <c r="R135" s="52">
        <v>0</v>
      </c>
      <c r="S135" s="52">
        <v>0</v>
      </c>
      <c r="T135" s="52">
        <v>0</v>
      </c>
      <c r="U135" s="52">
        <v>0</v>
      </c>
      <c r="V135" s="52">
        <v>0</v>
      </c>
      <c r="W135" s="52">
        <v>0</v>
      </c>
      <c r="X135" s="52">
        <v>0</v>
      </c>
      <c r="Y135" s="52">
        <v>0</v>
      </c>
      <c r="Z135" s="52">
        <v>0</v>
      </c>
      <c r="AA135" s="52">
        <v>0</v>
      </c>
      <c r="AB135" s="52">
        <v>0</v>
      </c>
    </row>
    <row r="136" spans="3:28" hidden="1" x14ac:dyDescent="0.45">
      <c r="C136" s="32" t="s">
        <v>15</v>
      </c>
      <c r="D136" s="33" t="s">
        <v>139</v>
      </c>
      <c r="E136" s="34" t="s">
        <v>33</v>
      </c>
      <c r="F136" s="37" t="s">
        <v>241</v>
      </c>
      <c r="G136" s="36">
        <v>0</v>
      </c>
      <c r="H136" s="36">
        <v>0</v>
      </c>
      <c r="I136" s="36">
        <v>0</v>
      </c>
      <c r="J136" s="36">
        <v>0</v>
      </c>
      <c r="K136" s="53">
        <f t="shared" si="2"/>
        <v>0</v>
      </c>
      <c r="L136" s="36">
        <v>0</v>
      </c>
      <c r="M136" s="36">
        <v>0</v>
      </c>
      <c r="N136" s="36">
        <v>0</v>
      </c>
      <c r="O136" s="36">
        <v>0</v>
      </c>
      <c r="R136" s="52">
        <v>0</v>
      </c>
      <c r="S136" s="52">
        <v>0</v>
      </c>
      <c r="T136" s="52">
        <v>0</v>
      </c>
      <c r="U136" s="52">
        <v>0</v>
      </c>
      <c r="V136" s="52">
        <v>0</v>
      </c>
      <c r="W136" s="52">
        <v>0</v>
      </c>
      <c r="X136" s="52">
        <v>0</v>
      </c>
      <c r="Y136" s="52">
        <v>0</v>
      </c>
      <c r="Z136" s="52">
        <v>0</v>
      </c>
      <c r="AA136" s="52">
        <v>0</v>
      </c>
      <c r="AB136" s="52">
        <v>0</v>
      </c>
    </row>
    <row r="137" spans="3:28" hidden="1" x14ac:dyDescent="0.45">
      <c r="C137" s="32" t="s">
        <v>15</v>
      </c>
      <c r="D137" s="33" t="s">
        <v>141</v>
      </c>
      <c r="E137" s="34" t="s">
        <v>33</v>
      </c>
      <c r="F137" s="37" t="s">
        <v>242</v>
      </c>
      <c r="G137" s="36">
        <v>0</v>
      </c>
      <c r="H137" s="36">
        <v>0</v>
      </c>
      <c r="I137" s="36">
        <v>0</v>
      </c>
      <c r="J137" s="36">
        <v>0</v>
      </c>
      <c r="K137" s="53">
        <f t="shared" si="2"/>
        <v>32.340000000000003</v>
      </c>
      <c r="L137" s="36">
        <v>0</v>
      </c>
      <c r="M137" s="36">
        <v>0</v>
      </c>
      <c r="N137" s="36">
        <v>0</v>
      </c>
      <c r="O137" s="36">
        <v>0</v>
      </c>
      <c r="R137" s="52">
        <v>0</v>
      </c>
      <c r="S137" s="52">
        <v>0</v>
      </c>
      <c r="T137" s="52">
        <v>0</v>
      </c>
      <c r="U137" s="52">
        <v>0</v>
      </c>
      <c r="V137" s="52">
        <v>0</v>
      </c>
      <c r="W137" s="52">
        <v>0</v>
      </c>
      <c r="X137" s="52">
        <v>0</v>
      </c>
      <c r="Y137" s="52">
        <v>32.340000000000003</v>
      </c>
      <c r="Z137" s="52">
        <v>0</v>
      </c>
      <c r="AA137" s="52">
        <v>0</v>
      </c>
      <c r="AB137" s="52">
        <v>0</v>
      </c>
    </row>
    <row r="138" spans="3:28" hidden="1" x14ac:dyDescent="0.45">
      <c r="C138" s="32" t="s">
        <v>15</v>
      </c>
      <c r="D138" s="33" t="s">
        <v>143</v>
      </c>
      <c r="E138" s="34" t="s">
        <v>33</v>
      </c>
      <c r="F138" s="37" t="s">
        <v>243</v>
      </c>
      <c r="G138" s="36">
        <v>0</v>
      </c>
      <c r="H138" s="36">
        <v>0</v>
      </c>
      <c r="I138" s="36">
        <v>0</v>
      </c>
      <c r="J138" s="36">
        <v>0</v>
      </c>
      <c r="K138" s="53">
        <f t="shared" si="2"/>
        <v>0</v>
      </c>
      <c r="L138" s="36">
        <v>0</v>
      </c>
      <c r="M138" s="36">
        <v>0</v>
      </c>
      <c r="N138" s="36">
        <v>0</v>
      </c>
      <c r="O138" s="36">
        <v>0</v>
      </c>
      <c r="R138" s="52">
        <v>0</v>
      </c>
      <c r="S138" s="52">
        <v>0</v>
      </c>
      <c r="T138" s="52">
        <v>0</v>
      </c>
      <c r="U138" s="52">
        <v>0</v>
      </c>
      <c r="V138" s="52">
        <v>0</v>
      </c>
      <c r="W138" s="52">
        <v>0</v>
      </c>
      <c r="X138" s="52">
        <v>0</v>
      </c>
      <c r="Y138" s="52">
        <v>0</v>
      </c>
      <c r="Z138" s="52">
        <v>0</v>
      </c>
      <c r="AA138" s="52">
        <v>0</v>
      </c>
      <c r="AB138" s="52">
        <v>0</v>
      </c>
    </row>
    <row r="139" spans="3:28" hidden="1" x14ac:dyDescent="0.45">
      <c r="C139" s="32" t="s">
        <v>16</v>
      </c>
      <c r="D139" s="33" t="s">
        <v>12</v>
      </c>
      <c r="E139" s="34" t="s">
        <v>34</v>
      </c>
      <c r="F139" s="35" t="s">
        <v>244</v>
      </c>
      <c r="G139" s="36">
        <v>0</v>
      </c>
      <c r="H139" s="36">
        <v>0</v>
      </c>
      <c r="I139" s="36">
        <v>0</v>
      </c>
      <c r="J139" s="36">
        <v>0</v>
      </c>
      <c r="K139" s="53">
        <f t="shared" si="2"/>
        <v>0</v>
      </c>
      <c r="L139" s="36">
        <v>0</v>
      </c>
      <c r="M139" s="36">
        <v>0</v>
      </c>
      <c r="N139" s="36">
        <v>0</v>
      </c>
      <c r="O139" s="36">
        <v>0</v>
      </c>
      <c r="R139" s="52">
        <v>0</v>
      </c>
      <c r="S139" s="52">
        <v>0</v>
      </c>
      <c r="T139" s="52">
        <v>0</v>
      </c>
      <c r="U139" s="52">
        <v>0</v>
      </c>
      <c r="V139" s="52">
        <v>0</v>
      </c>
      <c r="W139" s="52">
        <v>0</v>
      </c>
      <c r="X139" s="52">
        <v>0</v>
      </c>
      <c r="Y139" s="52">
        <v>0</v>
      </c>
      <c r="Z139" s="52">
        <v>0</v>
      </c>
      <c r="AA139" s="52">
        <v>0</v>
      </c>
      <c r="AB139" s="52">
        <v>0</v>
      </c>
    </row>
    <row r="140" spans="3:28" hidden="1" x14ac:dyDescent="0.45">
      <c r="C140" s="32" t="s">
        <v>16</v>
      </c>
      <c r="D140" s="33" t="s">
        <v>14</v>
      </c>
      <c r="E140" s="34" t="s">
        <v>34</v>
      </c>
      <c r="F140" s="35" t="s">
        <v>245</v>
      </c>
      <c r="G140" s="36">
        <v>0</v>
      </c>
      <c r="H140" s="36">
        <v>0</v>
      </c>
      <c r="I140" s="36">
        <v>0</v>
      </c>
      <c r="J140" s="36">
        <v>0</v>
      </c>
      <c r="K140" s="53">
        <f t="shared" si="2"/>
        <v>0</v>
      </c>
      <c r="L140" s="36">
        <v>0</v>
      </c>
      <c r="M140" s="36">
        <v>0</v>
      </c>
      <c r="N140" s="36">
        <v>0</v>
      </c>
      <c r="O140" s="36">
        <v>0</v>
      </c>
      <c r="R140" s="52">
        <v>0</v>
      </c>
      <c r="S140" s="52">
        <v>0</v>
      </c>
      <c r="T140" s="52">
        <v>0</v>
      </c>
      <c r="U140" s="52">
        <v>0</v>
      </c>
      <c r="V140" s="52">
        <v>0</v>
      </c>
      <c r="W140" s="52">
        <v>0</v>
      </c>
      <c r="X140" s="52">
        <v>0</v>
      </c>
      <c r="Y140" s="52">
        <v>0</v>
      </c>
      <c r="Z140" s="52">
        <v>0</v>
      </c>
      <c r="AA140" s="52">
        <v>0</v>
      </c>
      <c r="AB140" s="52">
        <v>0</v>
      </c>
    </row>
    <row r="141" spans="3:28" hidden="1" x14ac:dyDescent="0.45">
      <c r="C141" s="32" t="s">
        <v>16</v>
      </c>
      <c r="D141" s="33" t="s">
        <v>15</v>
      </c>
      <c r="E141" s="34" t="s">
        <v>34</v>
      </c>
      <c r="F141" s="35" t="s">
        <v>246</v>
      </c>
      <c r="G141" s="36">
        <v>0</v>
      </c>
      <c r="H141" s="36">
        <v>0</v>
      </c>
      <c r="I141" s="36">
        <v>0</v>
      </c>
      <c r="J141" s="36">
        <v>0</v>
      </c>
      <c r="K141" s="53">
        <f t="shared" si="2"/>
        <v>0</v>
      </c>
      <c r="L141" s="36">
        <v>0</v>
      </c>
      <c r="M141" s="36">
        <v>0</v>
      </c>
      <c r="N141" s="36">
        <v>0</v>
      </c>
      <c r="O141" s="36">
        <v>0</v>
      </c>
      <c r="R141" s="52">
        <v>0</v>
      </c>
      <c r="S141" s="52">
        <v>0</v>
      </c>
      <c r="T141" s="52">
        <v>0</v>
      </c>
      <c r="U141" s="52">
        <v>0</v>
      </c>
      <c r="V141" s="52">
        <v>0</v>
      </c>
      <c r="W141" s="52">
        <v>0</v>
      </c>
      <c r="X141" s="52">
        <v>0</v>
      </c>
      <c r="Y141" s="52">
        <v>0</v>
      </c>
      <c r="Z141" s="52">
        <v>0</v>
      </c>
      <c r="AA141" s="52">
        <v>0</v>
      </c>
      <c r="AB141" s="52">
        <v>0</v>
      </c>
    </row>
    <row r="142" spans="3:28" hidden="1" x14ac:dyDescent="0.45">
      <c r="C142" s="32" t="s">
        <v>16</v>
      </c>
      <c r="D142" s="33" t="s">
        <v>16</v>
      </c>
      <c r="E142" s="34" t="s">
        <v>34</v>
      </c>
      <c r="F142" s="35" t="s">
        <v>247</v>
      </c>
      <c r="G142" s="36">
        <v>0</v>
      </c>
      <c r="H142" s="36">
        <v>0</v>
      </c>
      <c r="I142" s="36">
        <v>0</v>
      </c>
      <c r="J142" s="36">
        <v>0</v>
      </c>
      <c r="K142" s="53">
        <f t="shared" si="2"/>
        <v>0</v>
      </c>
      <c r="L142" s="36">
        <v>0</v>
      </c>
      <c r="M142" s="36">
        <v>0</v>
      </c>
      <c r="N142" s="36">
        <v>0</v>
      </c>
      <c r="O142" s="36">
        <v>0</v>
      </c>
      <c r="R142" s="52">
        <v>0</v>
      </c>
      <c r="S142" s="52">
        <v>0</v>
      </c>
      <c r="T142" s="52">
        <v>0</v>
      </c>
      <c r="U142" s="52">
        <v>0</v>
      </c>
      <c r="V142" s="52">
        <v>0</v>
      </c>
      <c r="W142" s="52">
        <v>0</v>
      </c>
      <c r="X142" s="52">
        <v>0</v>
      </c>
      <c r="Y142" s="52">
        <v>0</v>
      </c>
      <c r="Z142" s="52">
        <v>0</v>
      </c>
      <c r="AA142" s="52">
        <v>0</v>
      </c>
      <c r="AB142" s="52">
        <v>0</v>
      </c>
    </row>
    <row r="143" spans="3:28" hidden="1" x14ac:dyDescent="0.45">
      <c r="C143" s="32" t="s">
        <v>16</v>
      </c>
      <c r="D143" s="33" t="s">
        <v>17</v>
      </c>
      <c r="E143" s="34" t="s">
        <v>34</v>
      </c>
      <c r="F143" s="35" t="s">
        <v>248</v>
      </c>
      <c r="G143" s="36">
        <v>0</v>
      </c>
      <c r="H143" s="36">
        <v>0</v>
      </c>
      <c r="I143" s="36">
        <v>0</v>
      </c>
      <c r="J143" s="36">
        <v>0</v>
      </c>
      <c r="K143" s="53">
        <f t="shared" si="2"/>
        <v>0</v>
      </c>
      <c r="L143" s="36">
        <v>0</v>
      </c>
      <c r="M143" s="36">
        <v>0</v>
      </c>
      <c r="N143" s="36">
        <v>0</v>
      </c>
      <c r="O143" s="36">
        <v>0</v>
      </c>
      <c r="R143" s="52">
        <v>0</v>
      </c>
      <c r="S143" s="52">
        <v>0</v>
      </c>
      <c r="T143" s="52">
        <v>0</v>
      </c>
      <c r="U143" s="52">
        <v>0</v>
      </c>
      <c r="V143" s="52">
        <v>0</v>
      </c>
      <c r="W143" s="52">
        <v>0</v>
      </c>
      <c r="X143" s="52">
        <v>0</v>
      </c>
      <c r="Y143" s="52">
        <v>0</v>
      </c>
      <c r="Z143" s="52">
        <v>0</v>
      </c>
      <c r="AA143" s="52">
        <v>0</v>
      </c>
      <c r="AB143" s="52">
        <v>0</v>
      </c>
    </row>
    <row r="144" spans="3:28" hidden="1" x14ac:dyDescent="0.45">
      <c r="C144" s="32" t="s">
        <v>16</v>
      </c>
      <c r="D144" s="33" t="s">
        <v>18</v>
      </c>
      <c r="E144" s="34" t="s">
        <v>34</v>
      </c>
      <c r="F144" s="35" t="s">
        <v>249</v>
      </c>
      <c r="G144" s="36">
        <v>0</v>
      </c>
      <c r="H144" s="36">
        <v>0</v>
      </c>
      <c r="I144" s="36">
        <v>0</v>
      </c>
      <c r="J144" s="36">
        <v>0</v>
      </c>
      <c r="K144" s="53">
        <f t="shared" si="2"/>
        <v>0</v>
      </c>
      <c r="L144" s="36">
        <v>0</v>
      </c>
      <c r="M144" s="36">
        <v>0</v>
      </c>
      <c r="N144" s="36">
        <v>0</v>
      </c>
      <c r="O144" s="36">
        <v>0</v>
      </c>
      <c r="R144" s="52">
        <v>0</v>
      </c>
      <c r="S144" s="52">
        <v>0</v>
      </c>
      <c r="T144" s="52">
        <v>0</v>
      </c>
      <c r="U144" s="52">
        <v>0</v>
      </c>
      <c r="V144" s="52">
        <v>0</v>
      </c>
      <c r="W144" s="52">
        <v>0</v>
      </c>
      <c r="X144" s="52">
        <v>0</v>
      </c>
      <c r="Y144" s="52">
        <v>0</v>
      </c>
      <c r="Z144" s="52">
        <v>0</v>
      </c>
      <c r="AA144" s="52">
        <v>0</v>
      </c>
      <c r="AB144" s="52">
        <v>0</v>
      </c>
    </row>
    <row r="145" spans="3:28" hidden="1" x14ac:dyDescent="0.45">
      <c r="C145" s="32" t="s">
        <v>16</v>
      </c>
      <c r="D145" s="33" t="s">
        <v>19</v>
      </c>
      <c r="E145" s="34" t="s">
        <v>34</v>
      </c>
      <c r="F145" s="35" t="s">
        <v>250</v>
      </c>
      <c r="G145" s="36">
        <v>0</v>
      </c>
      <c r="H145" s="36">
        <v>0</v>
      </c>
      <c r="I145" s="36">
        <v>0</v>
      </c>
      <c r="J145" s="36">
        <v>0</v>
      </c>
      <c r="K145" s="53">
        <f t="shared" si="2"/>
        <v>0</v>
      </c>
      <c r="L145" s="36">
        <v>0</v>
      </c>
      <c r="M145" s="36">
        <v>0</v>
      </c>
      <c r="N145" s="36">
        <v>0</v>
      </c>
      <c r="O145" s="36">
        <v>0</v>
      </c>
      <c r="R145" s="52">
        <v>0</v>
      </c>
      <c r="S145" s="52">
        <v>0</v>
      </c>
      <c r="T145" s="52">
        <v>0</v>
      </c>
      <c r="U145" s="52">
        <v>0</v>
      </c>
      <c r="V145" s="52">
        <v>0</v>
      </c>
      <c r="W145" s="52">
        <v>0</v>
      </c>
      <c r="X145" s="52">
        <v>0</v>
      </c>
      <c r="Y145" s="52">
        <v>0</v>
      </c>
      <c r="Z145" s="52">
        <v>0</v>
      </c>
      <c r="AA145" s="52">
        <v>0</v>
      </c>
      <c r="AB145" s="52">
        <v>0</v>
      </c>
    </row>
    <row r="146" spans="3:28" hidden="1" x14ac:dyDescent="0.45">
      <c r="C146" s="32" t="s">
        <v>16</v>
      </c>
      <c r="D146" s="33" t="s">
        <v>20</v>
      </c>
      <c r="E146" s="34" t="s">
        <v>34</v>
      </c>
      <c r="F146" s="35" t="s">
        <v>34</v>
      </c>
      <c r="G146" s="36">
        <v>0</v>
      </c>
      <c r="H146" s="36">
        <v>0</v>
      </c>
      <c r="I146" s="36">
        <v>0</v>
      </c>
      <c r="J146" s="36">
        <v>0</v>
      </c>
      <c r="K146" s="53">
        <f t="shared" si="2"/>
        <v>0</v>
      </c>
      <c r="L146" s="36">
        <v>0</v>
      </c>
      <c r="M146" s="36">
        <v>0</v>
      </c>
      <c r="N146" s="36">
        <v>0</v>
      </c>
      <c r="O146" s="36">
        <v>0</v>
      </c>
      <c r="R146" s="52">
        <v>0</v>
      </c>
      <c r="S146" s="52">
        <v>0</v>
      </c>
      <c r="T146" s="52">
        <v>0</v>
      </c>
      <c r="U146" s="52">
        <v>0</v>
      </c>
      <c r="V146" s="52">
        <v>0</v>
      </c>
      <c r="W146" s="52">
        <v>0</v>
      </c>
      <c r="X146" s="52">
        <v>0</v>
      </c>
      <c r="Y146" s="52">
        <v>0</v>
      </c>
      <c r="Z146" s="52">
        <v>0</v>
      </c>
      <c r="AA146" s="52">
        <v>0</v>
      </c>
      <c r="AB146" s="52">
        <v>0</v>
      </c>
    </row>
    <row r="147" spans="3:28" hidden="1" x14ac:dyDescent="0.45">
      <c r="C147" s="32" t="s">
        <v>16</v>
      </c>
      <c r="D147" s="33" t="s">
        <v>21</v>
      </c>
      <c r="E147" s="34" t="s">
        <v>34</v>
      </c>
      <c r="F147" s="35" t="s">
        <v>251</v>
      </c>
      <c r="G147" s="36">
        <v>0</v>
      </c>
      <c r="H147" s="36">
        <v>0</v>
      </c>
      <c r="I147" s="36">
        <v>0</v>
      </c>
      <c r="J147" s="36">
        <v>0</v>
      </c>
      <c r="K147" s="53">
        <f t="shared" si="2"/>
        <v>310.52999999999997</v>
      </c>
      <c r="L147" s="36">
        <v>0</v>
      </c>
      <c r="M147" s="36">
        <v>0</v>
      </c>
      <c r="N147" s="36">
        <v>0</v>
      </c>
      <c r="O147" s="36">
        <v>0</v>
      </c>
      <c r="R147" s="52">
        <v>310.52999999999997</v>
      </c>
      <c r="S147" s="52">
        <v>0</v>
      </c>
      <c r="T147" s="52">
        <v>0</v>
      </c>
      <c r="U147" s="52">
        <v>0</v>
      </c>
      <c r="V147" s="52">
        <v>0</v>
      </c>
      <c r="W147" s="52">
        <v>0</v>
      </c>
      <c r="X147" s="52">
        <v>0</v>
      </c>
      <c r="Y147" s="52">
        <v>0</v>
      </c>
      <c r="Z147" s="52">
        <v>0</v>
      </c>
      <c r="AA147" s="52">
        <v>0</v>
      </c>
      <c r="AB147" s="52">
        <v>0</v>
      </c>
    </row>
    <row r="148" spans="3:28" hidden="1" x14ac:dyDescent="0.45">
      <c r="C148" s="32" t="s">
        <v>16</v>
      </c>
      <c r="D148" s="33" t="s">
        <v>22</v>
      </c>
      <c r="E148" s="34" t="s">
        <v>34</v>
      </c>
      <c r="F148" s="35" t="s">
        <v>252</v>
      </c>
      <c r="G148" s="36">
        <v>0</v>
      </c>
      <c r="H148" s="36">
        <v>0</v>
      </c>
      <c r="I148" s="36">
        <v>0</v>
      </c>
      <c r="J148" s="36">
        <v>0</v>
      </c>
      <c r="K148" s="53">
        <f t="shared" si="2"/>
        <v>0</v>
      </c>
      <c r="L148" s="36">
        <v>0</v>
      </c>
      <c r="M148" s="36">
        <v>0</v>
      </c>
      <c r="N148" s="36">
        <v>0</v>
      </c>
      <c r="O148" s="36">
        <v>0</v>
      </c>
      <c r="R148" s="52">
        <v>0</v>
      </c>
      <c r="S148" s="52">
        <v>0</v>
      </c>
      <c r="T148" s="52">
        <v>0</v>
      </c>
      <c r="U148" s="52">
        <v>0</v>
      </c>
      <c r="V148" s="52">
        <v>0</v>
      </c>
      <c r="W148" s="52">
        <v>0</v>
      </c>
      <c r="X148" s="52">
        <v>0</v>
      </c>
      <c r="Y148" s="52">
        <v>0</v>
      </c>
      <c r="Z148" s="52">
        <v>0</v>
      </c>
      <c r="AA148" s="52">
        <v>0</v>
      </c>
      <c r="AB148" s="52">
        <v>0</v>
      </c>
    </row>
    <row r="149" spans="3:28" hidden="1" x14ac:dyDescent="0.45">
      <c r="C149" s="32" t="s">
        <v>16</v>
      </c>
      <c r="D149" s="33" t="s">
        <v>23</v>
      </c>
      <c r="E149" s="34" t="s">
        <v>34</v>
      </c>
      <c r="F149" s="35" t="s">
        <v>253</v>
      </c>
      <c r="G149" s="36">
        <v>0</v>
      </c>
      <c r="H149" s="36">
        <v>0</v>
      </c>
      <c r="I149" s="36">
        <v>0</v>
      </c>
      <c r="J149" s="36">
        <v>0</v>
      </c>
      <c r="K149" s="53">
        <f t="shared" si="2"/>
        <v>0</v>
      </c>
      <c r="L149" s="36">
        <v>0</v>
      </c>
      <c r="M149" s="36">
        <v>0</v>
      </c>
      <c r="N149" s="36">
        <v>0</v>
      </c>
      <c r="O149" s="36">
        <v>0</v>
      </c>
      <c r="R149" s="52">
        <v>0</v>
      </c>
      <c r="S149" s="52">
        <v>0</v>
      </c>
      <c r="T149" s="52">
        <v>0</v>
      </c>
      <c r="U149" s="52">
        <v>0</v>
      </c>
      <c r="V149" s="52">
        <v>0</v>
      </c>
      <c r="W149" s="52">
        <v>0</v>
      </c>
      <c r="X149" s="52">
        <v>0</v>
      </c>
      <c r="Y149" s="52">
        <v>0</v>
      </c>
      <c r="Z149" s="52">
        <v>0</v>
      </c>
      <c r="AA149" s="52">
        <v>0</v>
      </c>
      <c r="AB149" s="52">
        <v>0</v>
      </c>
    </row>
    <row r="150" spans="3:28" hidden="1" x14ac:dyDescent="0.45">
      <c r="C150" s="32" t="s">
        <v>16</v>
      </c>
      <c r="D150" s="33" t="s">
        <v>24</v>
      </c>
      <c r="E150" s="34" t="s">
        <v>34</v>
      </c>
      <c r="F150" s="35" t="s">
        <v>254</v>
      </c>
      <c r="G150" s="36">
        <v>0</v>
      </c>
      <c r="H150" s="36">
        <v>0</v>
      </c>
      <c r="I150" s="36">
        <v>0</v>
      </c>
      <c r="J150" s="36">
        <v>0</v>
      </c>
      <c r="K150" s="53">
        <f t="shared" si="2"/>
        <v>0</v>
      </c>
      <c r="L150" s="36">
        <v>0</v>
      </c>
      <c r="M150" s="36">
        <v>0</v>
      </c>
      <c r="N150" s="36">
        <v>0</v>
      </c>
      <c r="O150" s="36">
        <v>0</v>
      </c>
      <c r="R150" s="52">
        <v>0</v>
      </c>
      <c r="S150" s="52">
        <v>0</v>
      </c>
      <c r="T150" s="52">
        <v>0</v>
      </c>
      <c r="U150" s="52">
        <v>0</v>
      </c>
      <c r="V150" s="52">
        <v>0</v>
      </c>
      <c r="W150" s="52">
        <v>0</v>
      </c>
      <c r="X150" s="52">
        <v>0</v>
      </c>
      <c r="Y150" s="52">
        <v>0</v>
      </c>
      <c r="Z150" s="52">
        <v>0</v>
      </c>
      <c r="AA150" s="52">
        <v>0</v>
      </c>
      <c r="AB150" s="52">
        <v>0</v>
      </c>
    </row>
    <row r="151" spans="3:28" hidden="1" x14ac:dyDescent="0.45">
      <c r="C151" s="32" t="s">
        <v>16</v>
      </c>
      <c r="D151" s="33" t="s">
        <v>25</v>
      </c>
      <c r="E151" s="34" t="s">
        <v>34</v>
      </c>
      <c r="F151" s="35" t="s">
        <v>255</v>
      </c>
      <c r="G151" s="36">
        <v>0</v>
      </c>
      <c r="H151" s="36">
        <v>0</v>
      </c>
      <c r="I151" s="36">
        <v>0</v>
      </c>
      <c r="J151" s="36">
        <v>0</v>
      </c>
      <c r="K151" s="53">
        <f t="shared" si="2"/>
        <v>0</v>
      </c>
      <c r="L151" s="36">
        <v>0</v>
      </c>
      <c r="M151" s="36">
        <v>0</v>
      </c>
      <c r="N151" s="36">
        <v>0</v>
      </c>
      <c r="O151" s="36">
        <v>0</v>
      </c>
      <c r="R151" s="52">
        <v>0</v>
      </c>
      <c r="S151" s="52">
        <v>0</v>
      </c>
      <c r="T151" s="52">
        <v>0</v>
      </c>
      <c r="U151" s="52">
        <v>0</v>
      </c>
      <c r="V151" s="52">
        <v>0</v>
      </c>
      <c r="W151" s="52">
        <v>0</v>
      </c>
      <c r="X151" s="52">
        <v>0</v>
      </c>
      <c r="Y151" s="52">
        <v>0</v>
      </c>
      <c r="Z151" s="52">
        <v>0</v>
      </c>
      <c r="AA151" s="52">
        <v>0</v>
      </c>
      <c r="AB151" s="52">
        <v>0</v>
      </c>
    </row>
    <row r="152" spans="3:28" hidden="1" x14ac:dyDescent="0.45">
      <c r="C152" s="32" t="s">
        <v>16</v>
      </c>
      <c r="D152" s="33" t="s">
        <v>26</v>
      </c>
      <c r="E152" s="34" t="s">
        <v>34</v>
      </c>
      <c r="F152" s="35" t="s">
        <v>256</v>
      </c>
      <c r="G152" s="36">
        <v>0</v>
      </c>
      <c r="H152" s="36">
        <v>0</v>
      </c>
      <c r="I152" s="36">
        <v>0</v>
      </c>
      <c r="J152" s="36">
        <v>0</v>
      </c>
      <c r="K152" s="53">
        <f t="shared" si="2"/>
        <v>0</v>
      </c>
      <c r="L152" s="36">
        <v>0</v>
      </c>
      <c r="M152" s="36">
        <v>0</v>
      </c>
      <c r="N152" s="36">
        <v>0</v>
      </c>
      <c r="O152" s="36">
        <v>0</v>
      </c>
      <c r="R152" s="52">
        <v>0</v>
      </c>
      <c r="S152" s="52">
        <v>0</v>
      </c>
      <c r="T152" s="52">
        <v>0</v>
      </c>
      <c r="U152" s="52">
        <v>0</v>
      </c>
      <c r="V152" s="52">
        <v>0</v>
      </c>
      <c r="W152" s="52">
        <v>0</v>
      </c>
      <c r="X152" s="52">
        <v>0</v>
      </c>
      <c r="Y152" s="52">
        <v>0</v>
      </c>
      <c r="Z152" s="52">
        <v>0</v>
      </c>
      <c r="AA152" s="52">
        <v>0</v>
      </c>
      <c r="AB152" s="52">
        <v>0</v>
      </c>
    </row>
    <row r="153" spans="3:28" hidden="1" x14ac:dyDescent="0.45">
      <c r="C153" s="32" t="s">
        <v>16</v>
      </c>
      <c r="D153" s="33" t="s">
        <v>3</v>
      </c>
      <c r="E153" s="34" t="s">
        <v>34</v>
      </c>
      <c r="F153" s="35" t="s">
        <v>257</v>
      </c>
      <c r="G153" s="36">
        <v>0</v>
      </c>
      <c r="H153" s="36">
        <v>0</v>
      </c>
      <c r="I153" s="36">
        <v>0</v>
      </c>
      <c r="J153" s="36">
        <v>0</v>
      </c>
      <c r="K153" s="53">
        <f t="shared" si="2"/>
        <v>0</v>
      </c>
      <c r="L153" s="36">
        <v>0</v>
      </c>
      <c r="M153" s="36">
        <v>0</v>
      </c>
      <c r="N153" s="36">
        <v>0</v>
      </c>
      <c r="O153" s="36">
        <v>0</v>
      </c>
      <c r="R153" s="52">
        <v>0</v>
      </c>
      <c r="S153" s="52">
        <v>0</v>
      </c>
      <c r="T153" s="52">
        <v>0</v>
      </c>
      <c r="U153" s="52">
        <v>0</v>
      </c>
      <c r="V153" s="52">
        <v>0</v>
      </c>
      <c r="W153" s="52">
        <v>0</v>
      </c>
      <c r="X153" s="52">
        <v>0</v>
      </c>
      <c r="Y153" s="52">
        <v>0</v>
      </c>
      <c r="Z153" s="52">
        <v>0</v>
      </c>
      <c r="AA153" s="52">
        <v>0</v>
      </c>
      <c r="AB153" s="52">
        <v>0</v>
      </c>
    </row>
    <row r="154" spans="3:28" hidden="1" x14ac:dyDescent="0.45">
      <c r="C154" s="32" t="s">
        <v>16</v>
      </c>
      <c r="D154" s="33" t="s">
        <v>27</v>
      </c>
      <c r="E154" s="34" t="s">
        <v>34</v>
      </c>
      <c r="F154" s="35" t="s">
        <v>258</v>
      </c>
      <c r="G154" s="36">
        <v>0</v>
      </c>
      <c r="H154" s="36">
        <v>0</v>
      </c>
      <c r="I154" s="36">
        <v>0</v>
      </c>
      <c r="J154" s="36">
        <v>0</v>
      </c>
      <c r="K154" s="53">
        <f t="shared" si="2"/>
        <v>0</v>
      </c>
      <c r="L154" s="36">
        <v>0</v>
      </c>
      <c r="M154" s="36">
        <v>0</v>
      </c>
      <c r="N154" s="36">
        <v>0</v>
      </c>
      <c r="O154" s="36">
        <v>0</v>
      </c>
      <c r="R154" s="52">
        <v>0</v>
      </c>
      <c r="S154" s="52">
        <v>0</v>
      </c>
      <c r="T154" s="52">
        <v>0</v>
      </c>
      <c r="U154" s="52">
        <v>0</v>
      </c>
      <c r="V154" s="52">
        <v>0</v>
      </c>
      <c r="W154" s="52">
        <v>0</v>
      </c>
      <c r="X154" s="52">
        <v>0</v>
      </c>
      <c r="Y154" s="52">
        <v>0</v>
      </c>
      <c r="Z154" s="52">
        <v>0</v>
      </c>
      <c r="AA154" s="52">
        <v>0</v>
      </c>
      <c r="AB154" s="52">
        <v>0</v>
      </c>
    </row>
    <row r="155" spans="3:28" hidden="1" x14ac:dyDescent="0.45">
      <c r="C155" s="32" t="s">
        <v>16</v>
      </c>
      <c r="D155" s="33" t="s">
        <v>28</v>
      </c>
      <c r="E155" s="34" t="s">
        <v>34</v>
      </c>
      <c r="F155" s="35" t="s">
        <v>260</v>
      </c>
      <c r="G155" s="36">
        <v>0</v>
      </c>
      <c r="H155" s="36">
        <v>0</v>
      </c>
      <c r="I155" s="36">
        <v>0</v>
      </c>
      <c r="J155" s="36">
        <v>0</v>
      </c>
      <c r="K155" s="53">
        <f t="shared" si="2"/>
        <v>0</v>
      </c>
      <c r="L155" s="36">
        <v>0</v>
      </c>
      <c r="M155" s="36">
        <v>0</v>
      </c>
      <c r="N155" s="36">
        <v>0</v>
      </c>
      <c r="O155" s="36">
        <v>0</v>
      </c>
      <c r="R155" s="52">
        <v>0</v>
      </c>
      <c r="S155" s="52">
        <v>0</v>
      </c>
      <c r="T155" s="52">
        <v>0</v>
      </c>
      <c r="U155" s="52">
        <v>0</v>
      </c>
      <c r="V155" s="52">
        <v>0</v>
      </c>
      <c r="W155" s="52">
        <v>0</v>
      </c>
      <c r="X155" s="52">
        <v>0</v>
      </c>
      <c r="Y155" s="52">
        <v>0</v>
      </c>
      <c r="Z155" s="52">
        <v>0</v>
      </c>
      <c r="AA155" s="52">
        <v>0</v>
      </c>
      <c r="AB155" s="52">
        <v>0</v>
      </c>
    </row>
    <row r="156" spans="3:28" hidden="1" x14ac:dyDescent="0.45">
      <c r="C156" s="32" t="s">
        <v>16</v>
      </c>
      <c r="D156" s="33" t="s">
        <v>4</v>
      </c>
      <c r="E156" s="34" t="s">
        <v>34</v>
      </c>
      <c r="F156" s="37" t="s">
        <v>259</v>
      </c>
      <c r="G156" s="36">
        <v>0</v>
      </c>
      <c r="H156" s="36">
        <v>0</v>
      </c>
      <c r="I156" s="36">
        <v>0</v>
      </c>
      <c r="J156" s="36">
        <v>0</v>
      </c>
      <c r="K156" s="53">
        <f t="shared" si="2"/>
        <v>0</v>
      </c>
      <c r="L156" s="36">
        <v>0</v>
      </c>
      <c r="M156" s="36">
        <v>0</v>
      </c>
      <c r="N156" s="36">
        <v>0</v>
      </c>
      <c r="O156" s="36">
        <v>0</v>
      </c>
      <c r="R156" s="52">
        <v>0</v>
      </c>
      <c r="S156" s="52">
        <v>0</v>
      </c>
      <c r="T156" s="52">
        <v>0</v>
      </c>
      <c r="U156" s="52">
        <v>0</v>
      </c>
      <c r="V156" s="52">
        <v>0</v>
      </c>
      <c r="W156" s="52">
        <v>0</v>
      </c>
      <c r="X156" s="52">
        <v>0</v>
      </c>
      <c r="Y156" s="52">
        <v>0</v>
      </c>
      <c r="Z156" s="52">
        <v>0</v>
      </c>
      <c r="AA156" s="52">
        <v>0</v>
      </c>
      <c r="AB156" s="52">
        <v>0</v>
      </c>
    </row>
    <row r="157" spans="3:28" hidden="1" x14ac:dyDescent="0.45">
      <c r="C157" s="32" t="s">
        <v>16</v>
      </c>
      <c r="D157" s="33" t="s">
        <v>29</v>
      </c>
      <c r="E157" s="34" t="s">
        <v>34</v>
      </c>
      <c r="F157" s="35" t="s">
        <v>261</v>
      </c>
      <c r="G157" s="36">
        <v>0</v>
      </c>
      <c r="H157" s="36">
        <v>0</v>
      </c>
      <c r="I157" s="36">
        <v>0</v>
      </c>
      <c r="J157" s="36">
        <v>0</v>
      </c>
      <c r="K157" s="53">
        <f t="shared" si="2"/>
        <v>0</v>
      </c>
      <c r="L157" s="36">
        <v>0</v>
      </c>
      <c r="M157" s="36">
        <v>0</v>
      </c>
      <c r="N157" s="36">
        <v>0</v>
      </c>
      <c r="O157" s="36">
        <v>0</v>
      </c>
      <c r="R157" s="52">
        <v>0</v>
      </c>
      <c r="S157" s="52">
        <v>0</v>
      </c>
      <c r="T157" s="52">
        <v>0</v>
      </c>
      <c r="U157" s="52">
        <v>0</v>
      </c>
      <c r="V157" s="52">
        <v>0</v>
      </c>
      <c r="W157" s="52">
        <v>0</v>
      </c>
      <c r="X157" s="52">
        <v>0</v>
      </c>
      <c r="Y157" s="52">
        <v>0</v>
      </c>
      <c r="Z157" s="52">
        <v>0</v>
      </c>
      <c r="AA157" s="52">
        <v>0</v>
      </c>
      <c r="AB157" s="52">
        <v>0</v>
      </c>
    </row>
    <row r="158" spans="3:28" hidden="1" x14ac:dyDescent="0.45">
      <c r="C158" s="32" t="s">
        <v>16</v>
      </c>
      <c r="D158" s="33" t="s">
        <v>30</v>
      </c>
      <c r="E158" s="34" t="s">
        <v>34</v>
      </c>
      <c r="F158" s="35" t="s">
        <v>262</v>
      </c>
      <c r="G158" s="36">
        <v>0</v>
      </c>
      <c r="H158" s="36">
        <v>0</v>
      </c>
      <c r="I158" s="36">
        <v>0</v>
      </c>
      <c r="J158" s="36">
        <v>0</v>
      </c>
      <c r="K158" s="53">
        <f t="shared" si="2"/>
        <v>0</v>
      </c>
      <c r="L158" s="36">
        <v>0</v>
      </c>
      <c r="M158" s="36">
        <v>0</v>
      </c>
      <c r="N158" s="36">
        <v>0</v>
      </c>
      <c r="O158" s="36">
        <v>0</v>
      </c>
      <c r="R158" s="52">
        <v>0</v>
      </c>
      <c r="S158" s="52">
        <v>0</v>
      </c>
      <c r="T158" s="52">
        <v>0</v>
      </c>
      <c r="U158" s="52">
        <v>0</v>
      </c>
      <c r="V158" s="52">
        <v>0</v>
      </c>
      <c r="W158" s="52">
        <v>0</v>
      </c>
      <c r="X158" s="52">
        <v>0</v>
      </c>
      <c r="Y158" s="52">
        <v>0</v>
      </c>
      <c r="Z158" s="52">
        <v>0</v>
      </c>
      <c r="AA158" s="52">
        <v>0</v>
      </c>
      <c r="AB158" s="52">
        <v>0</v>
      </c>
    </row>
    <row r="159" spans="3:28" hidden="1" x14ac:dyDescent="0.45">
      <c r="C159" s="32" t="s">
        <v>16</v>
      </c>
      <c r="D159" s="33" t="s">
        <v>31</v>
      </c>
      <c r="E159" s="34" t="s">
        <v>34</v>
      </c>
      <c r="F159" s="37" t="s">
        <v>263</v>
      </c>
      <c r="G159" s="36">
        <v>0</v>
      </c>
      <c r="H159" s="36">
        <v>0</v>
      </c>
      <c r="I159" s="36">
        <v>0</v>
      </c>
      <c r="J159" s="36">
        <v>0</v>
      </c>
      <c r="K159" s="53">
        <f t="shared" si="2"/>
        <v>0</v>
      </c>
      <c r="L159" s="36">
        <v>0</v>
      </c>
      <c r="M159" s="36">
        <v>0</v>
      </c>
      <c r="N159" s="36">
        <v>0</v>
      </c>
      <c r="O159" s="36">
        <v>0</v>
      </c>
      <c r="R159" s="52">
        <v>0</v>
      </c>
      <c r="S159" s="52">
        <v>0</v>
      </c>
      <c r="T159" s="52">
        <v>0</v>
      </c>
      <c r="U159" s="52">
        <v>0</v>
      </c>
      <c r="V159" s="52">
        <v>0</v>
      </c>
      <c r="W159" s="52">
        <v>0</v>
      </c>
      <c r="X159" s="52">
        <v>0</v>
      </c>
      <c r="Y159" s="52">
        <v>0</v>
      </c>
      <c r="Z159" s="52">
        <v>0</v>
      </c>
      <c r="AA159" s="52">
        <v>0</v>
      </c>
      <c r="AB159" s="52">
        <v>0</v>
      </c>
    </row>
    <row r="160" spans="3:28" hidden="1" x14ac:dyDescent="0.45">
      <c r="C160" s="32" t="s">
        <v>16</v>
      </c>
      <c r="D160" s="33" t="s">
        <v>86</v>
      </c>
      <c r="E160" s="34" t="s">
        <v>34</v>
      </c>
      <c r="F160" s="35" t="s">
        <v>264</v>
      </c>
      <c r="G160" s="36">
        <v>0</v>
      </c>
      <c r="H160" s="36">
        <v>0</v>
      </c>
      <c r="I160" s="36">
        <v>0</v>
      </c>
      <c r="J160" s="36">
        <v>0</v>
      </c>
      <c r="K160" s="53">
        <f t="shared" si="2"/>
        <v>0</v>
      </c>
      <c r="L160" s="36">
        <v>0</v>
      </c>
      <c r="M160" s="36">
        <v>0</v>
      </c>
      <c r="N160" s="36">
        <v>0</v>
      </c>
      <c r="O160" s="36">
        <v>0</v>
      </c>
      <c r="R160" s="52">
        <v>0</v>
      </c>
      <c r="S160" s="52">
        <v>0</v>
      </c>
      <c r="T160" s="52">
        <v>0</v>
      </c>
      <c r="U160" s="52">
        <v>0</v>
      </c>
      <c r="V160" s="52">
        <v>0</v>
      </c>
      <c r="W160" s="52">
        <v>0</v>
      </c>
      <c r="X160" s="52">
        <v>0</v>
      </c>
      <c r="Y160" s="52">
        <v>0</v>
      </c>
      <c r="Z160" s="52">
        <v>0</v>
      </c>
      <c r="AA160" s="52">
        <v>0</v>
      </c>
      <c r="AB160" s="52">
        <v>0</v>
      </c>
    </row>
    <row r="161" spans="3:28" hidden="1" x14ac:dyDescent="0.45">
      <c r="C161" s="32" t="s">
        <v>16</v>
      </c>
      <c r="D161" s="33" t="s">
        <v>54</v>
      </c>
      <c r="E161" s="34" t="s">
        <v>34</v>
      </c>
      <c r="F161" s="37" t="s">
        <v>265</v>
      </c>
      <c r="G161" s="36">
        <v>0</v>
      </c>
      <c r="H161" s="36">
        <v>0</v>
      </c>
      <c r="I161" s="36">
        <v>0</v>
      </c>
      <c r="J161" s="36">
        <v>0</v>
      </c>
      <c r="K161" s="53">
        <f t="shared" si="2"/>
        <v>0</v>
      </c>
      <c r="L161" s="36">
        <v>0</v>
      </c>
      <c r="M161" s="36">
        <v>0</v>
      </c>
      <c r="N161" s="36">
        <v>0</v>
      </c>
      <c r="O161" s="36">
        <v>0</v>
      </c>
      <c r="R161" s="52">
        <v>0</v>
      </c>
      <c r="S161" s="52">
        <v>0</v>
      </c>
      <c r="T161" s="52">
        <v>0</v>
      </c>
      <c r="U161" s="52">
        <v>0</v>
      </c>
      <c r="V161" s="52">
        <v>0</v>
      </c>
      <c r="W161" s="52">
        <v>0</v>
      </c>
      <c r="X161" s="52">
        <v>0</v>
      </c>
      <c r="Y161" s="52">
        <v>0</v>
      </c>
      <c r="Z161" s="52">
        <v>0</v>
      </c>
      <c r="AA161" s="52">
        <v>0</v>
      </c>
      <c r="AB161" s="52">
        <v>0</v>
      </c>
    </row>
    <row r="162" spans="3:28" hidden="1" x14ac:dyDescent="0.45">
      <c r="C162" s="32" t="s">
        <v>16</v>
      </c>
      <c r="D162" s="33" t="s">
        <v>58</v>
      </c>
      <c r="E162" s="34" t="s">
        <v>34</v>
      </c>
      <c r="F162" s="37" t="s">
        <v>266</v>
      </c>
      <c r="G162" s="36">
        <v>0</v>
      </c>
      <c r="H162" s="36">
        <v>0</v>
      </c>
      <c r="I162" s="36">
        <v>0</v>
      </c>
      <c r="J162" s="36">
        <v>0</v>
      </c>
      <c r="K162" s="53">
        <f t="shared" si="2"/>
        <v>0</v>
      </c>
      <c r="L162" s="36">
        <v>0</v>
      </c>
      <c r="M162" s="36">
        <v>0</v>
      </c>
      <c r="N162" s="36">
        <v>0</v>
      </c>
      <c r="O162" s="36">
        <v>0</v>
      </c>
      <c r="R162" s="52">
        <v>0</v>
      </c>
      <c r="S162" s="52">
        <v>0</v>
      </c>
      <c r="T162" s="52">
        <v>0</v>
      </c>
      <c r="U162" s="52">
        <v>0</v>
      </c>
      <c r="V162" s="52">
        <v>0</v>
      </c>
      <c r="W162" s="52">
        <v>0</v>
      </c>
      <c r="X162" s="52">
        <v>0</v>
      </c>
      <c r="Y162" s="52">
        <v>0</v>
      </c>
      <c r="Z162" s="52">
        <v>0</v>
      </c>
      <c r="AA162" s="52">
        <v>0</v>
      </c>
      <c r="AB162" s="52">
        <v>0</v>
      </c>
    </row>
    <row r="163" spans="3:28" hidden="1" x14ac:dyDescent="0.45">
      <c r="C163" s="32" t="s">
        <v>16</v>
      </c>
      <c r="D163" s="33" t="s">
        <v>113</v>
      </c>
      <c r="E163" s="34" t="s">
        <v>34</v>
      </c>
      <c r="F163" s="35" t="s">
        <v>267</v>
      </c>
      <c r="G163" s="36">
        <v>0</v>
      </c>
      <c r="H163" s="36">
        <v>0</v>
      </c>
      <c r="I163" s="36">
        <v>0</v>
      </c>
      <c r="J163" s="36">
        <v>0</v>
      </c>
      <c r="K163" s="53">
        <f t="shared" si="2"/>
        <v>0</v>
      </c>
      <c r="L163" s="36">
        <v>0</v>
      </c>
      <c r="M163" s="36">
        <v>0</v>
      </c>
      <c r="N163" s="36">
        <v>0</v>
      </c>
      <c r="O163" s="36">
        <v>0</v>
      </c>
      <c r="R163" s="52">
        <v>0</v>
      </c>
      <c r="S163" s="52">
        <v>0</v>
      </c>
      <c r="T163" s="52">
        <v>0</v>
      </c>
      <c r="U163" s="52">
        <v>0</v>
      </c>
      <c r="V163" s="52">
        <v>0</v>
      </c>
      <c r="W163" s="52">
        <v>0</v>
      </c>
      <c r="X163" s="52">
        <v>0</v>
      </c>
      <c r="Y163" s="52">
        <v>0</v>
      </c>
      <c r="Z163" s="52">
        <v>0</v>
      </c>
      <c r="AA163" s="52">
        <v>0</v>
      </c>
      <c r="AB163" s="52">
        <v>0</v>
      </c>
    </row>
    <row r="164" spans="3:28" hidden="1" x14ac:dyDescent="0.45">
      <c r="C164" s="32" t="s">
        <v>16</v>
      </c>
      <c r="D164" s="33" t="s">
        <v>115</v>
      </c>
      <c r="E164" s="34" t="s">
        <v>34</v>
      </c>
      <c r="F164" s="35" t="s">
        <v>268</v>
      </c>
      <c r="G164" s="36">
        <v>0</v>
      </c>
      <c r="H164" s="36">
        <v>0</v>
      </c>
      <c r="I164" s="36">
        <v>0</v>
      </c>
      <c r="J164" s="36">
        <v>0</v>
      </c>
      <c r="K164" s="53">
        <f t="shared" si="2"/>
        <v>0</v>
      </c>
      <c r="L164" s="36">
        <v>0</v>
      </c>
      <c r="M164" s="36">
        <v>0</v>
      </c>
      <c r="N164" s="36">
        <v>0</v>
      </c>
      <c r="O164" s="36">
        <v>0</v>
      </c>
      <c r="R164" s="52">
        <v>0</v>
      </c>
      <c r="S164" s="52">
        <v>0</v>
      </c>
      <c r="T164" s="52">
        <v>0</v>
      </c>
      <c r="U164" s="52">
        <v>0</v>
      </c>
      <c r="V164" s="52">
        <v>0</v>
      </c>
      <c r="W164" s="52">
        <v>0</v>
      </c>
      <c r="X164" s="52">
        <v>0</v>
      </c>
      <c r="Y164" s="52">
        <v>0</v>
      </c>
      <c r="Z164" s="52">
        <v>0</v>
      </c>
      <c r="AA164" s="52">
        <v>0</v>
      </c>
      <c r="AB164" s="52">
        <v>0</v>
      </c>
    </row>
    <row r="165" spans="3:28" hidden="1" x14ac:dyDescent="0.45">
      <c r="C165" s="32" t="s">
        <v>16</v>
      </c>
      <c r="D165" s="33" t="s">
        <v>117</v>
      </c>
      <c r="E165" s="34" t="s">
        <v>34</v>
      </c>
      <c r="F165" s="35" t="s">
        <v>269</v>
      </c>
      <c r="G165" s="36">
        <v>0</v>
      </c>
      <c r="H165" s="36">
        <v>0</v>
      </c>
      <c r="I165" s="36">
        <v>0</v>
      </c>
      <c r="J165" s="36">
        <v>0</v>
      </c>
      <c r="K165" s="53">
        <f t="shared" si="2"/>
        <v>0</v>
      </c>
      <c r="L165" s="36">
        <v>0</v>
      </c>
      <c r="M165" s="36">
        <v>0</v>
      </c>
      <c r="N165" s="36">
        <v>0</v>
      </c>
      <c r="O165" s="36">
        <v>0</v>
      </c>
      <c r="R165" s="52">
        <v>0</v>
      </c>
      <c r="S165" s="52">
        <v>0</v>
      </c>
      <c r="T165" s="52">
        <v>0</v>
      </c>
      <c r="U165" s="52">
        <v>0</v>
      </c>
      <c r="V165" s="52">
        <v>0</v>
      </c>
      <c r="W165" s="52">
        <v>0</v>
      </c>
      <c r="X165" s="52">
        <v>0</v>
      </c>
      <c r="Y165" s="52">
        <v>0</v>
      </c>
      <c r="Z165" s="52">
        <v>0</v>
      </c>
      <c r="AA165" s="52">
        <v>0</v>
      </c>
      <c r="AB165" s="52">
        <v>0</v>
      </c>
    </row>
    <row r="166" spans="3:28" hidden="1" x14ac:dyDescent="0.45">
      <c r="C166" s="32" t="s">
        <v>16</v>
      </c>
      <c r="D166" s="33" t="s">
        <v>119</v>
      </c>
      <c r="E166" s="34" t="s">
        <v>34</v>
      </c>
      <c r="F166" s="35" t="s">
        <v>270</v>
      </c>
      <c r="G166" s="36">
        <v>0</v>
      </c>
      <c r="H166" s="36">
        <v>0</v>
      </c>
      <c r="I166" s="36">
        <v>0</v>
      </c>
      <c r="J166" s="36">
        <v>0</v>
      </c>
      <c r="K166" s="53">
        <f t="shared" si="2"/>
        <v>0</v>
      </c>
      <c r="L166" s="36">
        <v>0</v>
      </c>
      <c r="M166" s="36">
        <v>0</v>
      </c>
      <c r="N166" s="36">
        <v>0</v>
      </c>
      <c r="O166" s="36">
        <v>0</v>
      </c>
      <c r="R166" s="52">
        <v>0</v>
      </c>
      <c r="S166" s="52">
        <v>0</v>
      </c>
      <c r="T166" s="52">
        <v>0</v>
      </c>
      <c r="U166" s="52">
        <v>0</v>
      </c>
      <c r="V166" s="52">
        <v>0</v>
      </c>
      <c r="W166" s="52">
        <v>0</v>
      </c>
      <c r="X166" s="52">
        <v>0</v>
      </c>
      <c r="Y166" s="52">
        <v>0</v>
      </c>
      <c r="Z166" s="52">
        <v>0</v>
      </c>
      <c r="AA166" s="52">
        <v>0</v>
      </c>
      <c r="AB166" s="52">
        <v>0</v>
      </c>
    </row>
    <row r="167" spans="3:28" hidden="1" x14ac:dyDescent="0.45">
      <c r="C167" s="32" t="s">
        <v>16</v>
      </c>
      <c r="D167" s="33" t="s">
        <v>121</v>
      </c>
      <c r="E167" s="34" t="s">
        <v>34</v>
      </c>
      <c r="F167" s="35" t="s">
        <v>271</v>
      </c>
      <c r="G167" s="36">
        <v>0</v>
      </c>
      <c r="H167" s="36">
        <v>0</v>
      </c>
      <c r="I167" s="36">
        <v>0</v>
      </c>
      <c r="J167" s="36">
        <v>0</v>
      </c>
      <c r="K167" s="53">
        <f t="shared" si="2"/>
        <v>0</v>
      </c>
      <c r="L167" s="36">
        <v>0</v>
      </c>
      <c r="M167" s="36">
        <v>0</v>
      </c>
      <c r="N167" s="36">
        <v>0</v>
      </c>
      <c r="O167" s="36">
        <v>0</v>
      </c>
      <c r="R167" s="52">
        <v>0</v>
      </c>
      <c r="S167" s="52">
        <v>0</v>
      </c>
      <c r="T167" s="52">
        <v>0</v>
      </c>
      <c r="U167" s="52">
        <v>0</v>
      </c>
      <c r="V167" s="52">
        <v>0</v>
      </c>
      <c r="W167" s="52">
        <v>0</v>
      </c>
      <c r="X167" s="52">
        <v>0</v>
      </c>
      <c r="Y167" s="52">
        <v>0</v>
      </c>
      <c r="Z167" s="52">
        <v>0</v>
      </c>
      <c r="AA167" s="52">
        <v>0</v>
      </c>
      <c r="AB167" s="52">
        <v>0</v>
      </c>
    </row>
    <row r="168" spans="3:28" hidden="1" x14ac:dyDescent="0.45">
      <c r="C168" s="32" t="s">
        <v>16</v>
      </c>
      <c r="D168" s="33" t="s">
        <v>123</v>
      </c>
      <c r="E168" s="34" t="s">
        <v>34</v>
      </c>
      <c r="F168" s="35" t="s">
        <v>272</v>
      </c>
      <c r="G168" s="36">
        <v>0</v>
      </c>
      <c r="H168" s="36">
        <v>0</v>
      </c>
      <c r="I168" s="36">
        <v>0</v>
      </c>
      <c r="J168" s="36">
        <v>0</v>
      </c>
      <c r="K168" s="53">
        <f t="shared" si="2"/>
        <v>0</v>
      </c>
      <c r="L168" s="36">
        <v>0</v>
      </c>
      <c r="M168" s="36">
        <v>0</v>
      </c>
      <c r="N168" s="36">
        <v>0</v>
      </c>
      <c r="O168" s="36">
        <v>0</v>
      </c>
      <c r="R168" s="52">
        <v>0</v>
      </c>
      <c r="S168" s="52">
        <v>0</v>
      </c>
      <c r="T168" s="52">
        <v>0</v>
      </c>
      <c r="U168" s="52">
        <v>0</v>
      </c>
      <c r="V168" s="52">
        <v>0</v>
      </c>
      <c r="W168" s="52">
        <v>0</v>
      </c>
      <c r="X168" s="52">
        <v>0</v>
      </c>
      <c r="Y168" s="52">
        <v>0</v>
      </c>
      <c r="Z168" s="52">
        <v>0</v>
      </c>
      <c r="AA168" s="52">
        <v>0</v>
      </c>
      <c r="AB168" s="52">
        <v>0</v>
      </c>
    </row>
    <row r="169" spans="3:28" hidden="1" x14ac:dyDescent="0.45">
      <c r="C169" s="32" t="s">
        <v>16</v>
      </c>
      <c r="D169" s="33" t="s">
        <v>125</v>
      </c>
      <c r="E169" s="34" t="s">
        <v>34</v>
      </c>
      <c r="F169" s="35" t="s">
        <v>273</v>
      </c>
      <c r="G169" s="36">
        <v>0</v>
      </c>
      <c r="H169" s="36">
        <v>0</v>
      </c>
      <c r="I169" s="36">
        <v>0</v>
      </c>
      <c r="J169" s="36">
        <v>0</v>
      </c>
      <c r="K169" s="53">
        <f t="shared" si="2"/>
        <v>0</v>
      </c>
      <c r="L169" s="36">
        <v>0</v>
      </c>
      <c r="M169" s="36">
        <v>0</v>
      </c>
      <c r="N169" s="36">
        <v>0</v>
      </c>
      <c r="O169" s="36">
        <v>0</v>
      </c>
      <c r="R169" s="52">
        <v>0</v>
      </c>
      <c r="S169" s="52">
        <v>0</v>
      </c>
      <c r="T169" s="52">
        <v>0</v>
      </c>
      <c r="U169" s="52">
        <v>0</v>
      </c>
      <c r="V169" s="52">
        <v>0</v>
      </c>
      <c r="W169" s="52">
        <v>0</v>
      </c>
      <c r="X169" s="52">
        <v>0</v>
      </c>
      <c r="Y169" s="52">
        <v>0</v>
      </c>
      <c r="Z169" s="52">
        <v>0</v>
      </c>
      <c r="AA169" s="52">
        <v>0</v>
      </c>
      <c r="AB169" s="52">
        <v>0</v>
      </c>
    </row>
    <row r="170" spans="3:28" hidden="1" x14ac:dyDescent="0.45">
      <c r="C170" s="32" t="s">
        <v>16</v>
      </c>
      <c r="D170" s="33" t="s">
        <v>127</v>
      </c>
      <c r="E170" s="34" t="s">
        <v>34</v>
      </c>
      <c r="F170" s="37" t="s">
        <v>274</v>
      </c>
      <c r="G170" s="36">
        <v>0</v>
      </c>
      <c r="H170" s="36">
        <v>0</v>
      </c>
      <c r="I170" s="36">
        <v>0</v>
      </c>
      <c r="J170" s="36">
        <v>0</v>
      </c>
      <c r="K170" s="53">
        <f t="shared" si="2"/>
        <v>27.42</v>
      </c>
      <c r="L170" s="36">
        <v>0</v>
      </c>
      <c r="M170" s="36">
        <v>0</v>
      </c>
      <c r="N170" s="36">
        <v>0</v>
      </c>
      <c r="O170" s="36">
        <v>0</v>
      </c>
      <c r="R170" s="52">
        <v>27.42</v>
      </c>
      <c r="S170" s="52">
        <v>0</v>
      </c>
      <c r="T170" s="52">
        <v>0</v>
      </c>
      <c r="U170" s="52">
        <v>0</v>
      </c>
      <c r="V170" s="52">
        <v>0</v>
      </c>
      <c r="W170" s="52">
        <v>0</v>
      </c>
      <c r="X170" s="52">
        <v>0</v>
      </c>
      <c r="Y170" s="52">
        <v>0</v>
      </c>
      <c r="Z170" s="52">
        <v>0</v>
      </c>
      <c r="AA170" s="52">
        <v>0</v>
      </c>
      <c r="AB170" s="52">
        <v>0</v>
      </c>
    </row>
    <row r="171" spans="3:28" hidden="1" x14ac:dyDescent="0.45">
      <c r="C171" s="32" t="s">
        <v>16</v>
      </c>
      <c r="D171" s="33" t="s">
        <v>129</v>
      </c>
      <c r="E171" s="34" t="s">
        <v>34</v>
      </c>
      <c r="F171" s="38" t="s">
        <v>275</v>
      </c>
      <c r="G171" s="36">
        <v>0</v>
      </c>
      <c r="H171" s="36">
        <v>0</v>
      </c>
      <c r="I171" s="36">
        <v>0</v>
      </c>
      <c r="J171" s="36">
        <v>0</v>
      </c>
      <c r="K171" s="53">
        <f t="shared" si="2"/>
        <v>0</v>
      </c>
      <c r="L171" s="36">
        <v>0</v>
      </c>
      <c r="M171" s="36">
        <v>0</v>
      </c>
      <c r="N171" s="36">
        <v>0</v>
      </c>
      <c r="O171" s="36">
        <v>0</v>
      </c>
      <c r="R171" s="52">
        <v>0</v>
      </c>
      <c r="S171" s="52">
        <v>0</v>
      </c>
      <c r="T171" s="52">
        <v>0</v>
      </c>
      <c r="U171" s="52">
        <v>0</v>
      </c>
      <c r="V171" s="52">
        <v>0</v>
      </c>
      <c r="W171" s="52">
        <v>0</v>
      </c>
      <c r="X171" s="52">
        <v>0</v>
      </c>
      <c r="Y171" s="52">
        <v>0</v>
      </c>
      <c r="Z171" s="52">
        <v>0</v>
      </c>
      <c r="AA171" s="52">
        <v>0</v>
      </c>
      <c r="AB171" s="52">
        <v>0</v>
      </c>
    </row>
    <row r="172" spans="3:28" hidden="1" x14ac:dyDescent="0.45">
      <c r="C172" s="32" t="s">
        <v>16</v>
      </c>
      <c r="D172" s="33" t="s">
        <v>131</v>
      </c>
      <c r="E172" s="34" t="s">
        <v>34</v>
      </c>
      <c r="F172" s="35" t="s">
        <v>276</v>
      </c>
      <c r="G172" s="36">
        <v>0</v>
      </c>
      <c r="H172" s="36">
        <v>0</v>
      </c>
      <c r="I172" s="36">
        <v>0</v>
      </c>
      <c r="J172" s="36">
        <v>0</v>
      </c>
      <c r="K172" s="53">
        <f t="shared" si="2"/>
        <v>0</v>
      </c>
      <c r="L172" s="36">
        <v>0</v>
      </c>
      <c r="M172" s="36">
        <v>0</v>
      </c>
      <c r="N172" s="36">
        <v>0</v>
      </c>
      <c r="O172" s="36">
        <v>0</v>
      </c>
      <c r="R172" s="52">
        <v>0</v>
      </c>
      <c r="S172" s="52">
        <v>0</v>
      </c>
      <c r="T172" s="52">
        <v>0</v>
      </c>
      <c r="U172" s="52">
        <v>0</v>
      </c>
      <c r="V172" s="52">
        <v>0</v>
      </c>
      <c r="W172" s="52">
        <v>0</v>
      </c>
      <c r="X172" s="52">
        <v>0</v>
      </c>
      <c r="Y172" s="52">
        <v>0</v>
      </c>
      <c r="Z172" s="52">
        <v>0</v>
      </c>
      <c r="AA172" s="52">
        <v>0</v>
      </c>
      <c r="AB172" s="52">
        <v>0</v>
      </c>
    </row>
    <row r="173" spans="3:28" hidden="1" x14ac:dyDescent="0.45">
      <c r="C173" s="32" t="s">
        <v>16</v>
      </c>
      <c r="D173" s="33" t="s">
        <v>133</v>
      </c>
      <c r="E173" s="34" t="s">
        <v>34</v>
      </c>
      <c r="F173" s="35" t="s">
        <v>277</v>
      </c>
      <c r="G173" s="36">
        <v>0</v>
      </c>
      <c r="H173" s="36">
        <v>0</v>
      </c>
      <c r="I173" s="36">
        <v>0</v>
      </c>
      <c r="J173" s="36">
        <v>0</v>
      </c>
      <c r="K173" s="53">
        <f t="shared" si="2"/>
        <v>0</v>
      </c>
      <c r="L173" s="36">
        <v>0</v>
      </c>
      <c r="M173" s="36">
        <v>0</v>
      </c>
      <c r="N173" s="36">
        <v>0</v>
      </c>
      <c r="O173" s="36">
        <v>0</v>
      </c>
      <c r="R173" s="52">
        <v>0</v>
      </c>
      <c r="S173" s="52">
        <v>0</v>
      </c>
      <c r="T173" s="52">
        <v>0</v>
      </c>
      <c r="U173" s="52">
        <v>0</v>
      </c>
      <c r="V173" s="52">
        <v>0</v>
      </c>
      <c r="W173" s="52">
        <v>0</v>
      </c>
      <c r="X173" s="52">
        <v>0</v>
      </c>
      <c r="Y173" s="52">
        <v>0</v>
      </c>
      <c r="Z173" s="52">
        <v>0</v>
      </c>
      <c r="AA173" s="52">
        <v>0</v>
      </c>
      <c r="AB173" s="52">
        <v>0</v>
      </c>
    </row>
    <row r="174" spans="3:28" hidden="1" x14ac:dyDescent="0.45">
      <c r="C174" s="32" t="s">
        <v>16</v>
      </c>
      <c r="D174" s="33" t="s">
        <v>135</v>
      </c>
      <c r="E174" s="34" t="s">
        <v>34</v>
      </c>
      <c r="F174" s="35" t="s">
        <v>278</v>
      </c>
      <c r="G174" s="36">
        <v>0</v>
      </c>
      <c r="H174" s="36">
        <v>0</v>
      </c>
      <c r="I174" s="36">
        <v>0</v>
      </c>
      <c r="J174" s="36">
        <v>0</v>
      </c>
      <c r="K174" s="53">
        <f t="shared" si="2"/>
        <v>0</v>
      </c>
      <c r="L174" s="36">
        <v>0</v>
      </c>
      <c r="M174" s="36">
        <v>0</v>
      </c>
      <c r="N174" s="36">
        <v>0</v>
      </c>
      <c r="O174" s="36">
        <v>0</v>
      </c>
      <c r="R174" s="52">
        <v>0</v>
      </c>
      <c r="S174" s="52">
        <v>0</v>
      </c>
      <c r="T174" s="52">
        <v>0</v>
      </c>
      <c r="U174" s="52">
        <v>0</v>
      </c>
      <c r="V174" s="52">
        <v>0</v>
      </c>
      <c r="W174" s="52">
        <v>0</v>
      </c>
      <c r="X174" s="52">
        <v>0</v>
      </c>
      <c r="Y174" s="52">
        <v>0</v>
      </c>
      <c r="Z174" s="52">
        <v>0</v>
      </c>
      <c r="AA174" s="52">
        <v>0</v>
      </c>
      <c r="AB174" s="52">
        <v>0</v>
      </c>
    </row>
    <row r="175" spans="3:28" hidden="1" x14ac:dyDescent="0.45">
      <c r="C175" s="32" t="s">
        <v>16</v>
      </c>
      <c r="D175" s="33" t="s">
        <v>137</v>
      </c>
      <c r="E175" s="34" t="s">
        <v>34</v>
      </c>
      <c r="F175" s="35" t="s">
        <v>279</v>
      </c>
      <c r="G175" s="36">
        <v>0</v>
      </c>
      <c r="H175" s="36">
        <v>0</v>
      </c>
      <c r="I175" s="36">
        <v>0</v>
      </c>
      <c r="J175" s="36">
        <v>0</v>
      </c>
      <c r="K175" s="53">
        <f t="shared" si="2"/>
        <v>0</v>
      </c>
      <c r="L175" s="36">
        <v>0</v>
      </c>
      <c r="M175" s="36">
        <v>0</v>
      </c>
      <c r="N175" s="36">
        <v>0</v>
      </c>
      <c r="O175" s="36">
        <v>0</v>
      </c>
      <c r="R175" s="52">
        <v>0</v>
      </c>
      <c r="S175" s="52">
        <v>0</v>
      </c>
      <c r="T175" s="52">
        <v>0</v>
      </c>
      <c r="U175" s="52">
        <v>0</v>
      </c>
      <c r="V175" s="52">
        <v>0</v>
      </c>
      <c r="W175" s="52">
        <v>0</v>
      </c>
      <c r="X175" s="52">
        <v>0</v>
      </c>
      <c r="Y175" s="52">
        <v>0</v>
      </c>
      <c r="Z175" s="52">
        <v>0</v>
      </c>
      <c r="AA175" s="52">
        <v>0</v>
      </c>
      <c r="AB175" s="52">
        <v>0</v>
      </c>
    </row>
    <row r="176" spans="3:28" hidden="1" x14ac:dyDescent="0.45">
      <c r="C176" s="32" t="s">
        <v>17</v>
      </c>
      <c r="D176" s="33" t="s">
        <v>12</v>
      </c>
      <c r="E176" s="34" t="s">
        <v>35</v>
      </c>
      <c r="F176" s="35" t="s">
        <v>280</v>
      </c>
      <c r="G176" s="36">
        <v>0</v>
      </c>
      <c r="H176" s="36">
        <v>0</v>
      </c>
      <c r="I176" s="36">
        <v>0</v>
      </c>
      <c r="J176" s="36">
        <v>0</v>
      </c>
      <c r="K176" s="53">
        <f t="shared" si="2"/>
        <v>0</v>
      </c>
      <c r="L176" s="36">
        <v>0</v>
      </c>
      <c r="M176" s="36">
        <v>0</v>
      </c>
      <c r="N176" s="36">
        <v>0</v>
      </c>
      <c r="O176" s="36">
        <v>0</v>
      </c>
      <c r="R176" s="52">
        <v>0</v>
      </c>
      <c r="S176" s="52">
        <v>0</v>
      </c>
      <c r="T176" s="52">
        <v>0</v>
      </c>
      <c r="U176" s="52">
        <v>0</v>
      </c>
      <c r="V176" s="52">
        <v>0</v>
      </c>
      <c r="W176" s="52">
        <v>0</v>
      </c>
      <c r="X176" s="52">
        <v>0</v>
      </c>
      <c r="Y176" s="52">
        <v>0</v>
      </c>
      <c r="Z176" s="52">
        <v>0</v>
      </c>
      <c r="AA176" s="52">
        <v>0</v>
      </c>
      <c r="AB176" s="52">
        <v>0</v>
      </c>
    </row>
    <row r="177" spans="3:28" hidden="1" x14ac:dyDescent="0.45">
      <c r="C177" s="32" t="s">
        <v>17</v>
      </c>
      <c r="D177" s="33" t="s">
        <v>14</v>
      </c>
      <c r="E177" s="34" t="s">
        <v>35</v>
      </c>
      <c r="F177" s="35" t="s">
        <v>35</v>
      </c>
      <c r="G177" s="36">
        <v>0</v>
      </c>
      <c r="H177" s="36">
        <v>0</v>
      </c>
      <c r="I177" s="36">
        <v>0</v>
      </c>
      <c r="J177" s="36">
        <v>0</v>
      </c>
      <c r="K177" s="53">
        <f t="shared" si="2"/>
        <v>0</v>
      </c>
      <c r="L177" s="36">
        <v>0</v>
      </c>
      <c r="M177" s="36">
        <v>0</v>
      </c>
      <c r="N177" s="36">
        <v>0</v>
      </c>
      <c r="O177" s="36">
        <v>0</v>
      </c>
      <c r="R177" s="52">
        <v>0</v>
      </c>
      <c r="S177" s="52">
        <v>0</v>
      </c>
      <c r="T177" s="52">
        <v>0</v>
      </c>
      <c r="U177" s="52">
        <v>0</v>
      </c>
      <c r="V177" s="52">
        <v>0</v>
      </c>
      <c r="W177" s="52">
        <v>0</v>
      </c>
      <c r="X177" s="52">
        <v>0</v>
      </c>
      <c r="Y177" s="52">
        <v>0</v>
      </c>
      <c r="Z177" s="52">
        <v>0</v>
      </c>
      <c r="AA177" s="52">
        <v>0</v>
      </c>
      <c r="AB177" s="52">
        <v>0</v>
      </c>
    </row>
    <row r="178" spans="3:28" hidden="1" x14ac:dyDescent="0.45">
      <c r="C178" s="32" t="s">
        <v>17</v>
      </c>
      <c r="D178" s="33" t="s">
        <v>15</v>
      </c>
      <c r="E178" s="34" t="s">
        <v>35</v>
      </c>
      <c r="F178" s="35" t="s">
        <v>281</v>
      </c>
      <c r="G178" s="36">
        <v>0</v>
      </c>
      <c r="H178" s="36">
        <v>0</v>
      </c>
      <c r="I178" s="36">
        <v>0</v>
      </c>
      <c r="J178" s="36">
        <v>0</v>
      </c>
      <c r="K178" s="53">
        <f t="shared" si="2"/>
        <v>0</v>
      </c>
      <c r="L178" s="36">
        <v>0</v>
      </c>
      <c r="M178" s="36">
        <v>0</v>
      </c>
      <c r="N178" s="36">
        <v>0</v>
      </c>
      <c r="O178" s="36">
        <v>0</v>
      </c>
      <c r="R178" s="52">
        <v>0</v>
      </c>
      <c r="S178" s="52">
        <v>0</v>
      </c>
      <c r="T178" s="52">
        <v>0</v>
      </c>
      <c r="U178" s="52">
        <v>0</v>
      </c>
      <c r="V178" s="52">
        <v>0</v>
      </c>
      <c r="W178" s="52">
        <v>0</v>
      </c>
      <c r="X178" s="52">
        <v>0</v>
      </c>
      <c r="Y178" s="52">
        <v>0</v>
      </c>
      <c r="Z178" s="52">
        <v>0</v>
      </c>
      <c r="AA178" s="52">
        <v>0</v>
      </c>
      <c r="AB178" s="52">
        <v>0</v>
      </c>
    </row>
    <row r="179" spans="3:28" hidden="1" x14ac:dyDescent="0.45">
      <c r="C179" s="32" t="s">
        <v>17</v>
      </c>
      <c r="D179" s="33" t="s">
        <v>16</v>
      </c>
      <c r="E179" s="34" t="s">
        <v>35</v>
      </c>
      <c r="F179" s="35" t="s">
        <v>282</v>
      </c>
      <c r="G179" s="36">
        <v>0</v>
      </c>
      <c r="H179" s="36">
        <v>0</v>
      </c>
      <c r="I179" s="36">
        <v>0</v>
      </c>
      <c r="J179" s="36">
        <v>0</v>
      </c>
      <c r="K179" s="53">
        <f t="shared" si="2"/>
        <v>0</v>
      </c>
      <c r="L179" s="36">
        <v>0</v>
      </c>
      <c r="M179" s="36">
        <v>0</v>
      </c>
      <c r="N179" s="36">
        <v>0</v>
      </c>
      <c r="O179" s="36">
        <v>0</v>
      </c>
      <c r="R179" s="52">
        <v>0</v>
      </c>
      <c r="S179" s="52">
        <v>0</v>
      </c>
      <c r="T179" s="52">
        <v>0</v>
      </c>
      <c r="U179" s="52">
        <v>0</v>
      </c>
      <c r="V179" s="52">
        <v>0</v>
      </c>
      <c r="W179" s="52">
        <v>0</v>
      </c>
      <c r="X179" s="52">
        <v>0</v>
      </c>
      <c r="Y179" s="52">
        <v>0</v>
      </c>
      <c r="Z179" s="52">
        <v>0</v>
      </c>
      <c r="AA179" s="52">
        <v>0</v>
      </c>
      <c r="AB179" s="52">
        <v>0</v>
      </c>
    </row>
    <row r="180" spans="3:28" hidden="1" x14ac:dyDescent="0.45">
      <c r="C180" s="32" t="s">
        <v>17</v>
      </c>
      <c r="D180" s="33" t="s">
        <v>17</v>
      </c>
      <c r="E180" s="34" t="s">
        <v>35</v>
      </c>
      <c r="F180" s="35" t="s">
        <v>283</v>
      </c>
      <c r="G180" s="36">
        <v>0</v>
      </c>
      <c r="H180" s="36">
        <v>0</v>
      </c>
      <c r="I180" s="36">
        <v>0</v>
      </c>
      <c r="J180" s="36">
        <v>0</v>
      </c>
      <c r="K180" s="53">
        <f t="shared" si="2"/>
        <v>0</v>
      </c>
      <c r="L180" s="36">
        <v>0</v>
      </c>
      <c r="M180" s="36">
        <v>0</v>
      </c>
      <c r="N180" s="36">
        <v>0</v>
      </c>
      <c r="O180" s="36">
        <v>0</v>
      </c>
      <c r="R180" s="52">
        <v>0</v>
      </c>
      <c r="S180" s="52">
        <v>0</v>
      </c>
      <c r="T180" s="52">
        <v>0</v>
      </c>
      <c r="U180" s="52">
        <v>0</v>
      </c>
      <c r="V180" s="52">
        <v>0</v>
      </c>
      <c r="W180" s="52">
        <v>0</v>
      </c>
      <c r="X180" s="52">
        <v>0</v>
      </c>
      <c r="Y180" s="52">
        <v>0</v>
      </c>
      <c r="Z180" s="52">
        <v>0</v>
      </c>
      <c r="AA180" s="52">
        <v>0</v>
      </c>
      <c r="AB180" s="52">
        <v>0</v>
      </c>
    </row>
    <row r="181" spans="3:28" hidden="1" x14ac:dyDescent="0.45">
      <c r="C181" s="32" t="s">
        <v>17</v>
      </c>
      <c r="D181" s="33" t="s">
        <v>18</v>
      </c>
      <c r="E181" s="34" t="s">
        <v>35</v>
      </c>
      <c r="F181" s="35" t="s">
        <v>284</v>
      </c>
      <c r="G181" s="36">
        <v>0</v>
      </c>
      <c r="H181" s="36">
        <v>0</v>
      </c>
      <c r="I181" s="36">
        <v>0</v>
      </c>
      <c r="J181" s="36">
        <v>0</v>
      </c>
      <c r="K181" s="53">
        <f t="shared" si="2"/>
        <v>0</v>
      </c>
      <c r="L181" s="36">
        <v>0</v>
      </c>
      <c r="M181" s="36">
        <v>0</v>
      </c>
      <c r="N181" s="36">
        <v>0</v>
      </c>
      <c r="O181" s="36">
        <v>0</v>
      </c>
      <c r="R181" s="52">
        <v>0</v>
      </c>
      <c r="S181" s="52">
        <v>0</v>
      </c>
      <c r="T181" s="52">
        <v>0</v>
      </c>
      <c r="U181" s="52">
        <v>0</v>
      </c>
      <c r="V181" s="52">
        <v>0</v>
      </c>
      <c r="W181" s="52">
        <v>0</v>
      </c>
      <c r="X181" s="52">
        <v>0</v>
      </c>
      <c r="Y181" s="52">
        <v>0</v>
      </c>
      <c r="Z181" s="52">
        <v>0</v>
      </c>
      <c r="AA181" s="52">
        <v>0</v>
      </c>
      <c r="AB181" s="52">
        <v>0</v>
      </c>
    </row>
    <row r="182" spans="3:28" hidden="1" x14ac:dyDescent="0.45">
      <c r="C182" s="32" t="s">
        <v>17</v>
      </c>
      <c r="D182" s="33" t="s">
        <v>19</v>
      </c>
      <c r="E182" s="34" t="s">
        <v>35</v>
      </c>
      <c r="F182" s="35" t="s">
        <v>285</v>
      </c>
      <c r="G182" s="36">
        <v>0</v>
      </c>
      <c r="H182" s="36">
        <v>0</v>
      </c>
      <c r="I182" s="36">
        <v>0</v>
      </c>
      <c r="J182" s="36">
        <v>0</v>
      </c>
      <c r="K182" s="53">
        <f t="shared" si="2"/>
        <v>0</v>
      </c>
      <c r="L182" s="36">
        <v>0</v>
      </c>
      <c r="M182" s="36">
        <v>0</v>
      </c>
      <c r="N182" s="36">
        <v>0</v>
      </c>
      <c r="O182" s="36">
        <v>0</v>
      </c>
      <c r="R182" s="52">
        <v>0</v>
      </c>
      <c r="S182" s="52">
        <v>0</v>
      </c>
      <c r="T182" s="52">
        <v>0</v>
      </c>
      <c r="U182" s="52">
        <v>0</v>
      </c>
      <c r="V182" s="52">
        <v>0</v>
      </c>
      <c r="W182" s="52">
        <v>0</v>
      </c>
      <c r="X182" s="52">
        <v>0</v>
      </c>
      <c r="Y182" s="52">
        <v>0</v>
      </c>
      <c r="Z182" s="52">
        <v>0</v>
      </c>
      <c r="AA182" s="52">
        <v>0</v>
      </c>
      <c r="AB182" s="52">
        <v>0</v>
      </c>
    </row>
    <row r="183" spans="3:28" hidden="1" x14ac:dyDescent="0.45">
      <c r="C183" s="32" t="s">
        <v>17</v>
      </c>
      <c r="D183" s="33" t="s">
        <v>20</v>
      </c>
      <c r="E183" s="34" t="s">
        <v>35</v>
      </c>
      <c r="F183" s="35" t="s">
        <v>286</v>
      </c>
      <c r="G183" s="36">
        <v>0</v>
      </c>
      <c r="H183" s="36">
        <v>0</v>
      </c>
      <c r="I183" s="36">
        <v>0</v>
      </c>
      <c r="J183" s="36">
        <v>0</v>
      </c>
      <c r="K183" s="53">
        <f t="shared" si="2"/>
        <v>0</v>
      </c>
      <c r="L183" s="36">
        <v>0</v>
      </c>
      <c r="M183" s="36">
        <v>0</v>
      </c>
      <c r="N183" s="36">
        <v>0</v>
      </c>
      <c r="O183" s="36">
        <v>0</v>
      </c>
      <c r="R183" s="52">
        <v>0</v>
      </c>
      <c r="S183" s="52">
        <v>0</v>
      </c>
      <c r="T183" s="52">
        <v>0</v>
      </c>
      <c r="U183" s="52">
        <v>0</v>
      </c>
      <c r="V183" s="52">
        <v>0</v>
      </c>
      <c r="W183" s="52">
        <v>0</v>
      </c>
      <c r="X183" s="52">
        <v>0</v>
      </c>
      <c r="Y183" s="52">
        <v>0</v>
      </c>
      <c r="Z183" s="52">
        <v>0</v>
      </c>
      <c r="AA183" s="52">
        <v>0</v>
      </c>
      <c r="AB183" s="52">
        <v>0</v>
      </c>
    </row>
    <row r="184" spans="3:28" hidden="1" x14ac:dyDescent="0.45">
      <c r="C184" s="32" t="s">
        <v>17</v>
      </c>
      <c r="D184" s="33" t="s">
        <v>21</v>
      </c>
      <c r="E184" s="34" t="s">
        <v>35</v>
      </c>
      <c r="F184" s="35" t="s">
        <v>287</v>
      </c>
      <c r="G184" s="36">
        <v>0</v>
      </c>
      <c r="H184" s="36">
        <v>0</v>
      </c>
      <c r="I184" s="36">
        <v>0</v>
      </c>
      <c r="J184" s="36">
        <v>0</v>
      </c>
      <c r="K184" s="53">
        <f t="shared" si="2"/>
        <v>0</v>
      </c>
      <c r="L184" s="36">
        <v>0</v>
      </c>
      <c r="M184" s="36">
        <v>0</v>
      </c>
      <c r="N184" s="36">
        <v>0</v>
      </c>
      <c r="O184" s="36">
        <v>0</v>
      </c>
      <c r="R184" s="52">
        <v>0</v>
      </c>
      <c r="S184" s="52">
        <v>0</v>
      </c>
      <c r="T184" s="52">
        <v>0</v>
      </c>
      <c r="U184" s="52">
        <v>0</v>
      </c>
      <c r="V184" s="52">
        <v>0</v>
      </c>
      <c r="W184" s="52">
        <v>0</v>
      </c>
      <c r="X184" s="52">
        <v>0</v>
      </c>
      <c r="Y184" s="52">
        <v>0</v>
      </c>
      <c r="Z184" s="52">
        <v>0</v>
      </c>
      <c r="AA184" s="52">
        <v>0</v>
      </c>
      <c r="AB184" s="52">
        <v>0</v>
      </c>
    </row>
    <row r="185" spans="3:28" hidden="1" x14ac:dyDescent="0.45">
      <c r="C185" s="32" t="s">
        <v>17</v>
      </c>
      <c r="D185" s="33" t="s">
        <v>22</v>
      </c>
      <c r="E185" s="34" t="s">
        <v>35</v>
      </c>
      <c r="F185" s="37" t="s">
        <v>288</v>
      </c>
      <c r="G185" s="36">
        <v>0</v>
      </c>
      <c r="H185" s="36">
        <v>0</v>
      </c>
      <c r="I185" s="36">
        <v>0</v>
      </c>
      <c r="J185" s="36">
        <v>0</v>
      </c>
      <c r="K185" s="53">
        <f t="shared" si="2"/>
        <v>0</v>
      </c>
      <c r="L185" s="36">
        <v>0</v>
      </c>
      <c r="M185" s="36">
        <v>0</v>
      </c>
      <c r="N185" s="36">
        <v>0</v>
      </c>
      <c r="O185" s="36">
        <v>0</v>
      </c>
      <c r="R185" s="52">
        <v>0</v>
      </c>
      <c r="S185" s="52">
        <v>0</v>
      </c>
      <c r="T185" s="52">
        <v>0</v>
      </c>
      <c r="U185" s="52">
        <v>0</v>
      </c>
      <c r="V185" s="52">
        <v>0</v>
      </c>
      <c r="W185" s="52">
        <v>0</v>
      </c>
      <c r="X185" s="52">
        <v>0</v>
      </c>
      <c r="Y185" s="52">
        <v>0</v>
      </c>
      <c r="Z185" s="52">
        <v>0</v>
      </c>
      <c r="AA185" s="52">
        <v>0</v>
      </c>
      <c r="AB185" s="52">
        <v>0</v>
      </c>
    </row>
    <row r="186" spans="3:28" hidden="1" x14ac:dyDescent="0.45">
      <c r="C186" s="32" t="s">
        <v>17</v>
      </c>
      <c r="D186" s="33" t="s">
        <v>23</v>
      </c>
      <c r="E186" s="34" t="s">
        <v>35</v>
      </c>
      <c r="F186" s="35" t="s">
        <v>289</v>
      </c>
      <c r="G186" s="36">
        <v>0</v>
      </c>
      <c r="H186" s="36">
        <v>0</v>
      </c>
      <c r="I186" s="36">
        <v>0</v>
      </c>
      <c r="J186" s="36">
        <v>0</v>
      </c>
      <c r="K186" s="53">
        <f t="shared" si="2"/>
        <v>0</v>
      </c>
      <c r="L186" s="36">
        <v>0</v>
      </c>
      <c r="M186" s="36">
        <v>0</v>
      </c>
      <c r="N186" s="36">
        <v>0</v>
      </c>
      <c r="O186" s="36">
        <v>0</v>
      </c>
      <c r="R186" s="52">
        <v>0</v>
      </c>
      <c r="S186" s="52">
        <v>0</v>
      </c>
      <c r="T186" s="52">
        <v>0</v>
      </c>
      <c r="U186" s="52">
        <v>0</v>
      </c>
      <c r="V186" s="52">
        <v>0</v>
      </c>
      <c r="W186" s="52">
        <v>0</v>
      </c>
      <c r="X186" s="52">
        <v>0</v>
      </c>
      <c r="Y186" s="52">
        <v>0</v>
      </c>
      <c r="Z186" s="52">
        <v>0</v>
      </c>
      <c r="AA186" s="52">
        <v>0</v>
      </c>
      <c r="AB186" s="52">
        <v>0</v>
      </c>
    </row>
    <row r="187" spans="3:28" hidden="1" x14ac:dyDescent="0.45">
      <c r="C187" s="32" t="s">
        <v>17</v>
      </c>
      <c r="D187" s="33" t="s">
        <v>24</v>
      </c>
      <c r="E187" s="34" t="s">
        <v>35</v>
      </c>
      <c r="F187" s="35" t="s">
        <v>290</v>
      </c>
      <c r="G187" s="36">
        <v>0</v>
      </c>
      <c r="H187" s="36">
        <v>0</v>
      </c>
      <c r="I187" s="36">
        <v>0</v>
      </c>
      <c r="J187" s="36">
        <v>0</v>
      </c>
      <c r="K187" s="53">
        <f t="shared" si="2"/>
        <v>0</v>
      </c>
      <c r="L187" s="36">
        <v>0</v>
      </c>
      <c r="M187" s="36">
        <v>0</v>
      </c>
      <c r="N187" s="36">
        <v>0</v>
      </c>
      <c r="O187" s="36">
        <v>0</v>
      </c>
      <c r="R187" s="52">
        <v>0</v>
      </c>
      <c r="S187" s="52">
        <v>0</v>
      </c>
      <c r="T187" s="52">
        <v>0</v>
      </c>
      <c r="U187" s="52">
        <v>0</v>
      </c>
      <c r="V187" s="52">
        <v>0</v>
      </c>
      <c r="W187" s="52">
        <v>0</v>
      </c>
      <c r="X187" s="52">
        <v>0</v>
      </c>
      <c r="Y187" s="52">
        <v>0</v>
      </c>
      <c r="Z187" s="52">
        <v>0</v>
      </c>
      <c r="AA187" s="52">
        <v>0</v>
      </c>
      <c r="AB187" s="52">
        <v>0</v>
      </c>
    </row>
    <row r="188" spans="3:28" hidden="1" x14ac:dyDescent="0.45">
      <c r="C188" s="32" t="s">
        <v>17</v>
      </c>
      <c r="D188" s="33" t="s">
        <v>25</v>
      </c>
      <c r="E188" s="34" t="s">
        <v>35</v>
      </c>
      <c r="F188" s="35" t="s">
        <v>291</v>
      </c>
      <c r="G188" s="36">
        <v>0</v>
      </c>
      <c r="H188" s="36">
        <v>0</v>
      </c>
      <c r="I188" s="36">
        <v>0</v>
      </c>
      <c r="J188" s="36">
        <v>0</v>
      </c>
      <c r="K188" s="53">
        <f t="shared" si="2"/>
        <v>0</v>
      </c>
      <c r="L188" s="36">
        <v>0</v>
      </c>
      <c r="M188" s="36">
        <v>0</v>
      </c>
      <c r="N188" s="36">
        <v>0</v>
      </c>
      <c r="O188" s="36">
        <v>0</v>
      </c>
      <c r="R188" s="52">
        <v>0</v>
      </c>
      <c r="S188" s="52">
        <v>0</v>
      </c>
      <c r="T188" s="52">
        <v>0</v>
      </c>
      <c r="U188" s="52">
        <v>0</v>
      </c>
      <c r="V188" s="52">
        <v>0</v>
      </c>
      <c r="W188" s="52">
        <v>0</v>
      </c>
      <c r="X188" s="52">
        <v>0</v>
      </c>
      <c r="Y188" s="52">
        <v>0</v>
      </c>
      <c r="Z188" s="52">
        <v>0</v>
      </c>
      <c r="AA188" s="52">
        <v>0</v>
      </c>
      <c r="AB188" s="52">
        <v>0</v>
      </c>
    </row>
    <row r="189" spans="3:28" hidden="1" x14ac:dyDescent="0.45">
      <c r="C189" s="32" t="s">
        <v>17</v>
      </c>
      <c r="D189" s="33" t="s">
        <v>26</v>
      </c>
      <c r="E189" s="34" t="s">
        <v>35</v>
      </c>
      <c r="F189" s="35" t="s">
        <v>292</v>
      </c>
      <c r="G189" s="36">
        <v>0</v>
      </c>
      <c r="H189" s="36">
        <v>0</v>
      </c>
      <c r="I189" s="36">
        <v>0</v>
      </c>
      <c r="J189" s="36">
        <v>0</v>
      </c>
      <c r="K189" s="53">
        <f t="shared" si="2"/>
        <v>0</v>
      </c>
      <c r="L189" s="36">
        <v>0</v>
      </c>
      <c r="M189" s="36">
        <v>0</v>
      </c>
      <c r="N189" s="36">
        <v>0</v>
      </c>
      <c r="O189" s="36">
        <v>0</v>
      </c>
      <c r="R189" s="52">
        <v>0</v>
      </c>
      <c r="S189" s="52">
        <v>0</v>
      </c>
      <c r="T189" s="52">
        <v>0</v>
      </c>
      <c r="U189" s="52">
        <v>0</v>
      </c>
      <c r="V189" s="52">
        <v>0</v>
      </c>
      <c r="W189" s="52">
        <v>0</v>
      </c>
      <c r="X189" s="52">
        <v>0</v>
      </c>
      <c r="Y189" s="52">
        <v>0</v>
      </c>
      <c r="Z189" s="52">
        <v>0</v>
      </c>
      <c r="AA189" s="52">
        <v>0</v>
      </c>
      <c r="AB189" s="52">
        <v>0</v>
      </c>
    </row>
    <row r="190" spans="3:28" hidden="1" x14ac:dyDescent="0.45">
      <c r="C190" s="32" t="s">
        <v>17</v>
      </c>
      <c r="D190" s="33" t="s">
        <v>3</v>
      </c>
      <c r="E190" s="34" t="s">
        <v>35</v>
      </c>
      <c r="F190" s="35" t="s">
        <v>293</v>
      </c>
      <c r="G190" s="36">
        <v>0</v>
      </c>
      <c r="H190" s="36">
        <v>0</v>
      </c>
      <c r="I190" s="36">
        <v>0</v>
      </c>
      <c r="J190" s="36">
        <v>0</v>
      </c>
      <c r="K190" s="53">
        <f t="shared" si="2"/>
        <v>0</v>
      </c>
      <c r="L190" s="36">
        <v>0</v>
      </c>
      <c r="M190" s="36">
        <v>0</v>
      </c>
      <c r="N190" s="36">
        <v>0</v>
      </c>
      <c r="O190" s="36">
        <v>0</v>
      </c>
      <c r="R190" s="52">
        <v>0</v>
      </c>
      <c r="S190" s="52">
        <v>0</v>
      </c>
      <c r="T190" s="52">
        <v>0</v>
      </c>
      <c r="U190" s="52">
        <v>0</v>
      </c>
      <c r="V190" s="52">
        <v>0</v>
      </c>
      <c r="W190" s="52">
        <v>0</v>
      </c>
      <c r="X190" s="52">
        <v>0</v>
      </c>
      <c r="Y190" s="52">
        <v>0</v>
      </c>
      <c r="Z190" s="52">
        <v>0</v>
      </c>
      <c r="AA190" s="52">
        <v>0</v>
      </c>
      <c r="AB190" s="52">
        <v>0</v>
      </c>
    </row>
    <row r="191" spans="3:28" hidden="1" x14ac:dyDescent="0.45">
      <c r="C191" s="32" t="s">
        <v>17</v>
      </c>
      <c r="D191" s="33" t="s">
        <v>27</v>
      </c>
      <c r="E191" s="34" t="s">
        <v>35</v>
      </c>
      <c r="F191" s="35" t="s">
        <v>294</v>
      </c>
      <c r="G191" s="36">
        <v>0</v>
      </c>
      <c r="H191" s="36">
        <v>0</v>
      </c>
      <c r="I191" s="36">
        <v>0</v>
      </c>
      <c r="J191" s="36">
        <v>0</v>
      </c>
      <c r="K191" s="53">
        <f t="shared" si="2"/>
        <v>0</v>
      </c>
      <c r="L191" s="36">
        <v>0</v>
      </c>
      <c r="M191" s="36">
        <v>0</v>
      </c>
      <c r="N191" s="36">
        <v>0</v>
      </c>
      <c r="O191" s="36">
        <v>0</v>
      </c>
      <c r="R191" s="52">
        <v>0</v>
      </c>
      <c r="S191" s="52">
        <v>0</v>
      </c>
      <c r="T191" s="52">
        <v>0</v>
      </c>
      <c r="U191" s="52">
        <v>0</v>
      </c>
      <c r="V191" s="52">
        <v>0</v>
      </c>
      <c r="W191" s="52">
        <v>0</v>
      </c>
      <c r="X191" s="52">
        <v>0</v>
      </c>
      <c r="Y191" s="52">
        <v>0</v>
      </c>
      <c r="Z191" s="52">
        <v>0</v>
      </c>
      <c r="AA191" s="52">
        <v>0</v>
      </c>
      <c r="AB191" s="52">
        <v>0</v>
      </c>
    </row>
    <row r="192" spans="3:28" hidden="1" x14ac:dyDescent="0.45">
      <c r="C192" s="32" t="s">
        <v>18</v>
      </c>
      <c r="D192" s="33" t="s">
        <v>12</v>
      </c>
      <c r="E192" s="34" t="s">
        <v>36</v>
      </c>
      <c r="F192" s="35" t="s">
        <v>295</v>
      </c>
      <c r="G192" s="36">
        <v>0</v>
      </c>
      <c r="H192" s="36">
        <v>0</v>
      </c>
      <c r="I192" s="36">
        <v>0</v>
      </c>
      <c r="J192" s="36">
        <v>0</v>
      </c>
      <c r="K192" s="53">
        <f t="shared" si="2"/>
        <v>0</v>
      </c>
      <c r="L192" s="36">
        <v>0</v>
      </c>
      <c r="M192" s="36">
        <v>0</v>
      </c>
      <c r="N192" s="36">
        <v>0</v>
      </c>
      <c r="O192" s="36">
        <v>0</v>
      </c>
      <c r="R192" s="52">
        <v>0</v>
      </c>
      <c r="S192" s="52">
        <v>0</v>
      </c>
      <c r="T192" s="52">
        <v>0</v>
      </c>
      <c r="U192" s="52">
        <v>0</v>
      </c>
      <c r="V192" s="52">
        <v>0</v>
      </c>
      <c r="W192" s="52">
        <v>0</v>
      </c>
      <c r="X192" s="52">
        <v>0</v>
      </c>
      <c r="Y192" s="52">
        <v>0</v>
      </c>
      <c r="Z192" s="52">
        <v>0</v>
      </c>
      <c r="AA192" s="52">
        <v>0</v>
      </c>
      <c r="AB192" s="52">
        <v>0</v>
      </c>
    </row>
    <row r="193" spans="3:28" hidden="1" x14ac:dyDescent="0.45">
      <c r="C193" s="32" t="s">
        <v>18</v>
      </c>
      <c r="D193" s="33" t="s">
        <v>14</v>
      </c>
      <c r="E193" s="34" t="s">
        <v>36</v>
      </c>
      <c r="F193" s="35" t="s">
        <v>296</v>
      </c>
      <c r="G193" s="36">
        <v>0</v>
      </c>
      <c r="H193" s="36">
        <v>0</v>
      </c>
      <c r="I193" s="36">
        <v>0</v>
      </c>
      <c r="J193" s="36">
        <v>0</v>
      </c>
      <c r="K193" s="53">
        <f t="shared" si="2"/>
        <v>0</v>
      </c>
      <c r="L193" s="36">
        <v>0</v>
      </c>
      <c r="M193" s="36">
        <v>0</v>
      </c>
      <c r="N193" s="36">
        <v>0</v>
      </c>
      <c r="O193" s="36">
        <v>0</v>
      </c>
      <c r="R193" s="52">
        <v>0</v>
      </c>
      <c r="S193" s="52">
        <v>0</v>
      </c>
      <c r="T193" s="52">
        <v>0</v>
      </c>
      <c r="U193" s="52">
        <v>0</v>
      </c>
      <c r="V193" s="52">
        <v>0</v>
      </c>
      <c r="W193" s="52">
        <v>0</v>
      </c>
      <c r="X193" s="52">
        <v>0</v>
      </c>
      <c r="Y193" s="52">
        <v>0</v>
      </c>
      <c r="Z193" s="52">
        <v>0</v>
      </c>
      <c r="AA193" s="52">
        <v>0</v>
      </c>
      <c r="AB193" s="52">
        <v>0</v>
      </c>
    </row>
    <row r="194" spans="3:28" hidden="1" x14ac:dyDescent="0.45">
      <c r="C194" s="32" t="s">
        <v>18</v>
      </c>
      <c r="D194" s="33" t="s">
        <v>15</v>
      </c>
      <c r="E194" s="34" t="s">
        <v>36</v>
      </c>
      <c r="F194" s="35" t="s">
        <v>297</v>
      </c>
      <c r="G194" s="36">
        <v>0</v>
      </c>
      <c r="H194" s="36">
        <v>0</v>
      </c>
      <c r="I194" s="36">
        <v>0</v>
      </c>
      <c r="J194" s="36">
        <v>0</v>
      </c>
      <c r="K194" s="53">
        <f t="shared" si="2"/>
        <v>0</v>
      </c>
      <c r="L194" s="36">
        <v>0</v>
      </c>
      <c r="M194" s="36">
        <v>0</v>
      </c>
      <c r="N194" s="36">
        <v>0</v>
      </c>
      <c r="O194" s="36">
        <v>0</v>
      </c>
      <c r="R194" s="52">
        <v>0</v>
      </c>
      <c r="S194" s="52">
        <v>0</v>
      </c>
      <c r="T194" s="52">
        <v>0</v>
      </c>
      <c r="U194" s="52">
        <v>0</v>
      </c>
      <c r="V194" s="52">
        <v>0</v>
      </c>
      <c r="W194" s="52">
        <v>0</v>
      </c>
      <c r="X194" s="52">
        <v>0</v>
      </c>
      <c r="Y194" s="52">
        <v>0</v>
      </c>
      <c r="Z194" s="52">
        <v>0</v>
      </c>
      <c r="AA194" s="52">
        <v>0</v>
      </c>
      <c r="AB194" s="52">
        <v>0</v>
      </c>
    </row>
    <row r="195" spans="3:28" hidden="1" x14ac:dyDescent="0.45">
      <c r="C195" s="32" t="s">
        <v>18</v>
      </c>
      <c r="D195" s="33" t="s">
        <v>16</v>
      </c>
      <c r="E195" s="34" t="s">
        <v>36</v>
      </c>
      <c r="F195" s="35" t="s">
        <v>298</v>
      </c>
      <c r="G195" s="36">
        <v>0</v>
      </c>
      <c r="H195" s="36">
        <v>0</v>
      </c>
      <c r="I195" s="36">
        <v>0</v>
      </c>
      <c r="J195" s="36">
        <v>0</v>
      </c>
      <c r="K195" s="53">
        <f t="shared" si="2"/>
        <v>0</v>
      </c>
      <c r="L195" s="36">
        <v>0</v>
      </c>
      <c r="M195" s="36">
        <v>0</v>
      </c>
      <c r="N195" s="36">
        <v>0</v>
      </c>
      <c r="O195" s="36">
        <v>0</v>
      </c>
      <c r="R195" s="52">
        <v>0</v>
      </c>
      <c r="S195" s="52">
        <v>0</v>
      </c>
      <c r="T195" s="52">
        <v>0</v>
      </c>
      <c r="U195" s="52">
        <v>0</v>
      </c>
      <c r="V195" s="52">
        <v>0</v>
      </c>
      <c r="W195" s="52">
        <v>0</v>
      </c>
      <c r="X195" s="52">
        <v>0</v>
      </c>
      <c r="Y195" s="52">
        <v>0</v>
      </c>
      <c r="Z195" s="52">
        <v>0</v>
      </c>
      <c r="AA195" s="52">
        <v>0</v>
      </c>
      <c r="AB195" s="52">
        <v>0</v>
      </c>
    </row>
    <row r="196" spans="3:28" hidden="1" x14ac:dyDescent="0.45">
      <c r="C196" s="32" t="s">
        <v>18</v>
      </c>
      <c r="D196" s="33" t="s">
        <v>17</v>
      </c>
      <c r="E196" s="34" t="s">
        <v>36</v>
      </c>
      <c r="F196" s="37" t="s">
        <v>299</v>
      </c>
      <c r="G196" s="36">
        <v>0</v>
      </c>
      <c r="H196" s="36">
        <v>0</v>
      </c>
      <c r="I196" s="36">
        <v>0</v>
      </c>
      <c r="J196" s="36">
        <v>0</v>
      </c>
      <c r="K196" s="53">
        <f t="shared" ref="K196:K259" si="3">SUM(R196:AB196)</f>
        <v>41.22</v>
      </c>
      <c r="L196" s="36">
        <v>0</v>
      </c>
      <c r="M196" s="36">
        <v>0</v>
      </c>
      <c r="N196" s="36">
        <v>0</v>
      </c>
      <c r="O196" s="36">
        <v>0</v>
      </c>
      <c r="R196" s="52">
        <v>25.98</v>
      </c>
      <c r="S196" s="52">
        <v>0</v>
      </c>
      <c r="T196" s="52">
        <v>0</v>
      </c>
      <c r="U196" s="52">
        <v>0</v>
      </c>
      <c r="V196" s="52">
        <v>0</v>
      </c>
      <c r="W196" s="52">
        <v>0</v>
      </c>
      <c r="X196" s="52">
        <v>15.24</v>
      </c>
      <c r="Y196" s="52">
        <v>0</v>
      </c>
      <c r="Z196" s="52">
        <v>0</v>
      </c>
      <c r="AA196" s="52">
        <v>0</v>
      </c>
      <c r="AB196" s="52">
        <v>0</v>
      </c>
    </row>
    <row r="197" spans="3:28" hidden="1" x14ac:dyDescent="0.45">
      <c r="C197" s="32" t="s">
        <v>18</v>
      </c>
      <c r="D197" s="33" t="s">
        <v>18</v>
      </c>
      <c r="E197" s="34" t="s">
        <v>36</v>
      </c>
      <c r="F197" s="37" t="s">
        <v>300</v>
      </c>
      <c r="G197" s="36">
        <v>0</v>
      </c>
      <c r="H197" s="36">
        <v>0</v>
      </c>
      <c r="I197" s="36">
        <v>0</v>
      </c>
      <c r="J197" s="36">
        <v>0</v>
      </c>
      <c r="K197" s="53">
        <f t="shared" si="3"/>
        <v>0</v>
      </c>
      <c r="L197" s="36">
        <v>0</v>
      </c>
      <c r="M197" s="36">
        <v>0</v>
      </c>
      <c r="N197" s="36">
        <v>0</v>
      </c>
      <c r="O197" s="36">
        <v>0</v>
      </c>
      <c r="R197" s="52">
        <v>0</v>
      </c>
      <c r="S197" s="52">
        <v>0</v>
      </c>
      <c r="T197" s="52">
        <v>0</v>
      </c>
      <c r="U197" s="52">
        <v>0</v>
      </c>
      <c r="V197" s="52">
        <v>0</v>
      </c>
      <c r="W197" s="52">
        <v>0</v>
      </c>
      <c r="X197" s="52">
        <v>0</v>
      </c>
      <c r="Y197" s="52">
        <v>0</v>
      </c>
      <c r="Z197" s="52">
        <v>0</v>
      </c>
      <c r="AA197" s="52">
        <v>0</v>
      </c>
      <c r="AB197" s="52">
        <v>0</v>
      </c>
    </row>
    <row r="198" spans="3:28" hidden="1" x14ac:dyDescent="0.45">
      <c r="C198" s="32" t="s">
        <v>18</v>
      </c>
      <c r="D198" s="33" t="s">
        <v>19</v>
      </c>
      <c r="E198" s="34" t="s">
        <v>36</v>
      </c>
      <c r="F198" s="35" t="s">
        <v>301</v>
      </c>
      <c r="G198" s="36">
        <v>0</v>
      </c>
      <c r="H198" s="36">
        <v>0</v>
      </c>
      <c r="I198" s="36">
        <v>0</v>
      </c>
      <c r="J198" s="36">
        <v>0</v>
      </c>
      <c r="K198" s="53">
        <f t="shared" si="3"/>
        <v>1327.96</v>
      </c>
      <c r="L198" s="36">
        <v>0</v>
      </c>
      <c r="M198" s="36">
        <v>0</v>
      </c>
      <c r="N198" s="36">
        <v>0</v>
      </c>
      <c r="O198" s="36">
        <v>0</v>
      </c>
      <c r="R198" s="52">
        <v>1254.5</v>
      </c>
      <c r="S198" s="52">
        <v>0</v>
      </c>
      <c r="T198" s="52">
        <v>0</v>
      </c>
      <c r="U198" s="52">
        <v>0</v>
      </c>
      <c r="V198" s="52">
        <v>0</v>
      </c>
      <c r="W198" s="52">
        <v>0</v>
      </c>
      <c r="X198" s="52">
        <v>0</v>
      </c>
      <c r="Y198" s="52">
        <v>24.96</v>
      </c>
      <c r="Z198" s="52">
        <v>0</v>
      </c>
      <c r="AA198" s="52">
        <v>48.5</v>
      </c>
      <c r="AB198" s="52">
        <v>0</v>
      </c>
    </row>
    <row r="199" spans="3:28" hidden="1" x14ac:dyDescent="0.45">
      <c r="C199" s="32" t="s">
        <v>18</v>
      </c>
      <c r="D199" s="33" t="s">
        <v>20</v>
      </c>
      <c r="E199" s="34" t="s">
        <v>36</v>
      </c>
      <c r="F199" s="35" t="s">
        <v>302</v>
      </c>
      <c r="G199" s="36">
        <v>0</v>
      </c>
      <c r="H199" s="36">
        <v>0</v>
      </c>
      <c r="I199" s="36">
        <v>0</v>
      </c>
      <c r="J199" s="36">
        <v>0</v>
      </c>
      <c r="K199" s="53">
        <f t="shared" si="3"/>
        <v>0</v>
      </c>
      <c r="L199" s="36">
        <v>0</v>
      </c>
      <c r="M199" s="36">
        <v>0</v>
      </c>
      <c r="N199" s="36">
        <v>0</v>
      </c>
      <c r="O199" s="36">
        <v>0</v>
      </c>
      <c r="R199" s="52">
        <v>0</v>
      </c>
      <c r="S199" s="52">
        <v>0</v>
      </c>
      <c r="T199" s="52">
        <v>0</v>
      </c>
      <c r="U199" s="52">
        <v>0</v>
      </c>
      <c r="V199" s="52">
        <v>0</v>
      </c>
      <c r="W199" s="52">
        <v>0</v>
      </c>
      <c r="X199" s="52">
        <v>0</v>
      </c>
      <c r="Y199" s="52">
        <v>0</v>
      </c>
      <c r="Z199" s="52">
        <v>0</v>
      </c>
      <c r="AA199" s="52">
        <v>0</v>
      </c>
      <c r="AB199" s="52">
        <v>0</v>
      </c>
    </row>
    <row r="200" spans="3:28" hidden="1" x14ac:dyDescent="0.45">
      <c r="C200" s="32" t="s">
        <v>18</v>
      </c>
      <c r="D200" s="33" t="s">
        <v>21</v>
      </c>
      <c r="E200" s="34" t="s">
        <v>36</v>
      </c>
      <c r="F200" s="35" t="s">
        <v>303</v>
      </c>
      <c r="G200" s="36">
        <v>0</v>
      </c>
      <c r="H200" s="36">
        <v>0</v>
      </c>
      <c r="I200" s="36">
        <v>0</v>
      </c>
      <c r="J200" s="36">
        <v>0</v>
      </c>
      <c r="K200" s="53">
        <f t="shared" si="3"/>
        <v>549.45000000000005</v>
      </c>
      <c r="L200" s="36">
        <v>0</v>
      </c>
      <c r="M200" s="36">
        <v>0</v>
      </c>
      <c r="N200" s="36">
        <v>0</v>
      </c>
      <c r="O200" s="36">
        <v>0</v>
      </c>
      <c r="R200" s="52">
        <v>0</v>
      </c>
      <c r="S200" s="52">
        <v>0</v>
      </c>
      <c r="T200" s="52">
        <v>0</v>
      </c>
      <c r="U200" s="52">
        <v>0</v>
      </c>
      <c r="V200" s="52">
        <v>0</v>
      </c>
      <c r="W200" s="52">
        <v>0</v>
      </c>
      <c r="X200" s="52">
        <v>549.45000000000005</v>
      </c>
      <c r="Y200" s="52">
        <v>0</v>
      </c>
      <c r="Z200" s="52">
        <v>0</v>
      </c>
      <c r="AA200" s="52">
        <v>0</v>
      </c>
      <c r="AB200" s="52">
        <v>0</v>
      </c>
    </row>
    <row r="201" spans="3:28" hidden="1" x14ac:dyDescent="0.45">
      <c r="C201" s="32" t="s">
        <v>18</v>
      </c>
      <c r="D201" s="33" t="s">
        <v>22</v>
      </c>
      <c r="E201" s="34" t="s">
        <v>36</v>
      </c>
      <c r="F201" s="35" t="s">
        <v>304</v>
      </c>
      <c r="G201" s="36">
        <v>0</v>
      </c>
      <c r="H201" s="36">
        <v>0</v>
      </c>
      <c r="I201" s="36">
        <v>0</v>
      </c>
      <c r="J201" s="36">
        <v>0</v>
      </c>
      <c r="K201" s="53">
        <f t="shared" si="3"/>
        <v>0</v>
      </c>
      <c r="L201" s="36">
        <v>0</v>
      </c>
      <c r="M201" s="36">
        <v>0</v>
      </c>
      <c r="N201" s="36">
        <v>0</v>
      </c>
      <c r="O201" s="36">
        <v>0</v>
      </c>
      <c r="R201" s="52">
        <v>0</v>
      </c>
      <c r="S201" s="52">
        <v>0</v>
      </c>
      <c r="T201" s="52">
        <v>0</v>
      </c>
      <c r="U201" s="52">
        <v>0</v>
      </c>
      <c r="V201" s="52">
        <v>0</v>
      </c>
      <c r="W201" s="52">
        <v>0</v>
      </c>
      <c r="X201" s="52">
        <v>0</v>
      </c>
      <c r="Y201" s="52">
        <v>0</v>
      </c>
      <c r="Z201" s="52">
        <v>0</v>
      </c>
      <c r="AA201" s="52">
        <v>0</v>
      </c>
      <c r="AB201" s="52">
        <v>0</v>
      </c>
    </row>
    <row r="202" spans="3:28" hidden="1" x14ac:dyDescent="0.45">
      <c r="C202" s="32" t="s">
        <v>18</v>
      </c>
      <c r="D202" s="33" t="s">
        <v>23</v>
      </c>
      <c r="E202" s="34" t="s">
        <v>36</v>
      </c>
      <c r="F202" s="35" t="s">
        <v>305</v>
      </c>
      <c r="G202" s="36">
        <v>0</v>
      </c>
      <c r="H202" s="36">
        <v>0</v>
      </c>
      <c r="I202" s="36">
        <v>0</v>
      </c>
      <c r="J202" s="36">
        <v>0</v>
      </c>
      <c r="K202" s="53">
        <f t="shared" si="3"/>
        <v>0</v>
      </c>
      <c r="L202" s="36">
        <v>0</v>
      </c>
      <c r="M202" s="36">
        <v>0</v>
      </c>
      <c r="N202" s="36">
        <v>0</v>
      </c>
      <c r="O202" s="36">
        <v>0</v>
      </c>
      <c r="R202" s="52">
        <v>0</v>
      </c>
      <c r="S202" s="52">
        <v>0</v>
      </c>
      <c r="T202" s="52">
        <v>0</v>
      </c>
      <c r="U202" s="52">
        <v>0</v>
      </c>
      <c r="V202" s="52">
        <v>0</v>
      </c>
      <c r="W202" s="52">
        <v>0</v>
      </c>
      <c r="X202" s="52">
        <v>0</v>
      </c>
      <c r="Y202" s="52">
        <v>0</v>
      </c>
      <c r="Z202" s="52">
        <v>0</v>
      </c>
      <c r="AA202" s="52">
        <v>0</v>
      </c>
      <c r="AB202" s="52">
        <v>0</v>
      </c>
    </row>
    <row r="203" spans="3:28" hidden="1" x14ac:dyDescent="0.45">
      <c r="C203" s="32" t="s">
        <v>18</v>
      </c>
      <c r="D203" s="33" t="s">
        <v>24</v>
      </c>
      <c r="E203" s="34" t="s">
        <v>36</v>
      </c>
      <c r="F203" s="35" t="s">
        <v>306</v>
      </c>
      <c r="G203" s="36">
        <v>0</v>
      </c>
      <c r="H203" s="36">
        <v>0</v>
      </c>
      <c r="I203" s="36">
        <v>0</v>
      </c>
      <c r="J203" s="36">
        <v>0</v>
      </c>
      <c r="K203" s="53">
        <f t="shared" si="3"/>
        <v>0</v>
      </c>
      <c r="L203" s="36">
        <v>0</v>
      </c>
      <c r="M203" s="36">
        <v>0</v>
      </c>
      <c r="N203" s="36">
        <v>0</v>
      </c>
      <c r="O203" s="36">
        <v>0</v>
      </c>
      <c r="R203" s="52">
        <v>0</v>
      </c>
      <c r="S203" s="52">
        <v>0</v>
      </c>
      <c r="T203" s="52">
        <v>0</v>
      </c>
      <c r="U203" s="52">
        <v>0</v>
      </c>
      <c r="V203" s="52">
        <v>0</v>
      </c>
      <c r="W203" s="52">
        <v>0</v>
      </c>
      <c r="X203" s="52">
        <v>0</v>
      </c>
      <c r="Y203" s="52">
        <v>0</v>
      </c>
      <c r="Z203" s="52">
        <v>0</v>
      </c>
      <c r="AA203" s="52">
        <v>0</v>
      </c>
      <c r="AB203" s="52">
        <v>0</v>
      </c>
    </row>
    <row r="204" spans="3:28" hidden="1" x14ac:dyDescent="0.45">
      <c r="C204" s="32" t="s">
        <v>18</v>
      </c>
      <c r="D204" s="33" t="s">
        <v>25</v>
      </c>
      <c r="E204" s="34" t="s">
        <v>36</v>
      </c>
      <c r="F204" s="35" t="s">
        <v>307</v>
      </c>
      <c r="G204" s="36">
        <v>0</v>
      </c>
      <c r="H204" s="36">
        <v>0</v>
      </c>
      <c r="I204" s="36">
        <v>0</v>
      </c>
      <c r="J204" s="36">
        <v>0</v>
      </c>
      <c r="K204" s="53">
        <f t="shared" si="3"/>
        <v>0</v>
      </c>
      <c r="L204" s="36">
        <v>0</v>
      </c>
      <c r="M204" s="36">
        <v>0</v>
      </c>
      <c r="N204" s="36">
        <v>0</v>
      </c>
      <c r="O204" s="36">
        <v>0</v>
      </c>
      <c r="R204" s="52">
        <v>0</v>
      </c>
      <c r="S204" s="52">
        <v>0</v>
      </c>
      <c r="T204" s="52">
        <v>0</v>
      </c>
      <c r="U204" s="52">
        <v>0</v>
      </c>
      <c r="V204" s="52">
        <v>0</v>
      </c>
      <c r="W204" s="52">
        <v>0</v>
      </c>
      <c r="X204" s="52">
        <v>0</v>
      </c>
      <c r="Y204" s="52">
        <v>0</v>
      </c>
      <c r="Z204" s="52">
        <v>0</v>
      </c>
      <c r="AA204" s="52">
        <v>0</v>
      </c>
      <c r="AB204" s="52">
        <v>0</v>
      </c>
    </row>
    <row r="205" spans="3:28" hidden="1" x14ac:dyDescent="0.45">
      <c r="C205" s="32" t="s">
        <v>18</v>
      </c>
      <c r="D205" s="33" t="s">
        <v>26</v>
      </c>
      <c r="E205" s="34" t="s">
        <v>36</v>
      </c>
      <c r="F205" s="35" t="s">
        <v>308</v>
      </c>
      <c r="G205" s="36">
        <v>0</v>
      </c>
      <c r="H205" s="36">
        <v>0</v>
      </c>
      <c r="I205" s="36">
        <v>0</v>
      </c>
      <c r="J205" s="36">
        <v>0</v>
      </c>
      <c r="K205" s="53">
        <f t="shared" si="3"/>
        <v>0</v>
      </c>
      <c r="L205" s="36">
        <v>0</v>
      </c>
      <c r="M205" s="36">
        <v>0</v>
      </c>
      <c r="N205" s="36">
        <v>0</v>
      </c>
      <c r="O205" s="36">
        <v>0</v>
      </c>
      <c r="R205" s="52">
        <v>0</v>
      </c>
      <c r="S205" s="52">
        <v>0</v>
      </c>
      <c r="T205" s="52">
        <v>0</v>
      </c>
      <c r="U205" s="52">
        <v>0</v>
      </c>
      <c r="V205" s="52">
        <v>0</v>
      </c>
      <c r="W205" s="52">
        <v>0</v>
      </c>
      <c r="X205" s="52">
        <v>0</v>
      </c>
      <c r="Y205" s="52">
        <v>0</v>
      </c>
      <c r="Z205" s="52">
        <v>0</v>
      </c>
      <c r="AA205" s="52">
        <v>0</v>
      </c>
      <c r="AB205" s="52">
        <v>0</v>
      </c>
    </row>
    <row r="206" spans="3:28" hidden="1" x14ac:dyDescent="0.45">
      <c r="C206" s="32" t="s">
        <v>19</v>
      </c>
      <c r="D206" s="33" t="s">
        <v>12</v>
      </c>
      <c r="E206" s="34" t="s">
        <v>37</v>
      </c>
      <c r="F206" s="35" t="s">
        <v>309</v>
      </c>
      <c r="G206" s="36">
        <v>0</v>
      </c>
      <c r="H206" s="36">
        <v>0</v>
      </c>
      <c r="I206" s="36">
        <v>0</v>
      </c>
      <c r="J206" s="36">
        <v>0</v>
      </c>
      <c r="K206" s="53">
        <f t="shared" si="3"/>
        <v>1600.56</v>
      </c>
      <c r="L206" s="36">
        <v>0</v>
      </c>
      <c r="M206" s="36">
        <v>0</v>
      </c>
      <c r="N206" s="36">
        <v>0</v>
      </c>
      <c r="O206" s="36">
        <v>0</v>
      </c>
      <c r="R206" s="52">
        <v>69.75</v>
      </c>
      <c r="S206" s="52">
        <v>0</v>
      </c>
      <c r="T206" s="52">
        <v>0</v>
      </c>
      <c r="U206" s="52">
        <v>0</v>
      </c>
      <c r="V206" s="52">
        <v>0</v>
      </c>
      <c r="W206" s="52">
        <v>0</v>
      </c>
      <c r="X206" s="52">
        <v>1524.56</v>
      </c>
      <c r="Y206" s="52">
        <v>0</v>
      </c>
      <c r="Z206" s="52">
        <v>0</v>
      </c>
      <c r="AA206" s="52">
        <v>6.25</v>
      </c>
      <c r="AB206" s="52">
        <v>0</v>
      </c>
    </row>
    <row r="207" spans="3:28" hidden="1" x14ac:dyDescent="0.45">
      <c r="C207" s="32" t="s">
        <v>19</v>
      </c>
      <c r="D207" s="33" t="s">
        <v>14</v>
      </c>
      <c r="E207" s="34" t="s">
        <v>37</v>
      </c>
      <c r="F207" s="35" t="s">
        <v>310</v>
      </c>
      <c r="G207" s="36">
        <v>0</v>
      </c>
      <c r="H207" s="36">
        <v>0</v>
      </c>
      <c r="I207" s="36">
        <v>0</v>
      </c>
      <c r="J207" s="36">
        <v>0</v>
      </c>
      <c r="K207" s="53">
        <f t="shared" si="3"/>
        <v>38584.810000000005</v>
      </c>
      <c r="L207" s="36">
        <v>0</v>
      </c>
      <c r="M207" s="36">
        <v>0</v>
      </c>
      <c r="N207" s="36">
        <v>0</v>
      </c>
      <c r="O207" s="36">
        <v>0</v>
      </c>
      <c r="R207" s="52">
        <v>36.04</v>
      </c>
      <c r="S207" s="52">
        <v>0</v>
      </c>
      <c r="T207" s="52">
        <v>0</v>
      </c>
      <c r="U207" s="52">
        <v>0</v>
      </c>
      <c r="V207" s="52">
        <v>0</v>
      </c>
      <c r="W207" s="52">
        <v>0</v>
      </c>
      <c r="X207" s="52">
        <v>38516.9</v>
      </c>
      <c r="Y207" s="52">
        <v>31.87</v>
      </c>
      <c r="Z207" s="52">
        <v>0</v>
      </c>
      <c r="AA207" s="52">
        <v>0</v>
      </c>
      <c r="AB207" s="52">
        <v>0</v>
      </c>
    </row>
    <row r="208" spans="3:28" hidden="1" x14ac:dyDescent="0.45">
      <c r="C208" s="32" t="s">
        <v>19</v>
      </c>
      <c r="D208" s="33" t="s">
        <v>15</v>
      </c>
      <c r="E208" s="34" t="s">
        <v>37</v>
      </c>
      <c r="F208" s="35" t="s">
        <v>311</v>
      </c>
      <c r="G208" s="36">
        <v>0</v>
      </c>
      <c r="H208" s="36">
        <v>0</v>
      </c>
      <c r="I208" s="36">
        <v>0</v>
      </c>
      <c r="J208" s="36">
        <v>0</v>
      </c>
      <c r="K208" s="53">
        <f t="shared" si="3"/>
        <v>53.74</v>
      </c>
      <c r="L208" s="36">
        <v>0</v>
      </c>
      <c r="M208" s="36">
        <v>0</v>
      </c>
      <c r="N208" s="36">
        <v>0</v>
      </c>
      <c r="O208" s="36">
        <v>0</v>
      </c>
      <c r="R208" s="52">
        <v>0</v>
      </c>
      <c r="S208" s="52">
        <v>0</v>
      </c>
      <c r="T208" s="52">
        <v>0</v>
      </c>
      <c r="U208" s="52">
        <v>0</v>
      </c>
      <c r="V208" s="52">
        <v>0</v>
      </c>
      <c r="W208" s="52">
        <v>0</v>
      </c>
      <c r="X208" s="52">
        <v>53.74</v>
      </c>
      <c r="Y208" s="52">
        <v>0</v>
      </c>
      <c r="Z208" s="52">
        <v>0</v>
      </c>
      <c r="AA208" s="52">
        <v>0</v>
      </c>
      <c r="AB208" s="52">
        <v>0</v>
      </c>
    </row>
    <row r="209" spans="3:28" hidden="1" x14ac:dyDescent="0.45">
      <c r="C209" s="32" t="s">
        <v>19</v>
      </c>
      <c r="D209" s="33" t="s">
        <v>16</v>
      </c>
      <c r="E209" s="34" t="s">
        <v>37</v>
      </c>
      <c r="F209" s="35" t="s">
        <v>312</v>
      </c>
      <c r="G209" s="36">
        <v>0</v>
      </c>
      <c r="H209" s="36">
        <v>0</v>
      </c>
      <c r="I209" s="36">
        <v>0</v>
      </c>
      <c r="J209" s="36">
        <v>0</v>
      </c>
      <c r="K209" s="53">
        <f t="shared" si="3"/>
        <v>24.310000000000002</v>
      </c>
      <c r="L209" s="36">
        <v>0</v>
      </c>
      <c r="M209" s="36">
        <v>0</v>
      </c>
      <c r="N209" s="36">
        <v>0</v>
      </c>
      <c r="O209" s="36">
        <v>0</v>
      </c>
      <c r="R209" s="52">
        <v>3.49</v>
      </c>
      <c r="S209" s="52">
        <v>0</v>
      </c>
      <c r="T209" s="52">
        <v>0</v>
      </c>
      <c r="U209" s="52">
        <v>0</v>
      </c>
      <c r="V209" s="52">
        <v>0</v>
      </c>
      <c r="W209" s="52">
        <v>0</v>
      </c>
      <c r="X209" s="52">
        <v>20.82</v>
      </c>
      <c r="Y209" s="52">
        <v>0</v>
      </c>
      <c r="Z209" s="52">
        <v>0</v>
      </c>
      <c r="AA209" s="52">
        <v>0</v>
      </c>
      <c r="AB209" s="52">
        <v>0</v>
      </c>
    </row>
    <row r="210" spans="3:28" hidden="1" x14ac:dyDescent="0.45">
      <c r="C210" s="32" t="s">
        <v>19</v>
      </c>
      <c r="D210" s="33" t="s">
        <v>17</v>
      </c>
      <c r="E210" s="34" t="s">
        <v>37</v>
      </c>
      <c r="F210" s="35" t="s">
        <v>313</v>
      </c>
      <c r="G210" s="36">
        <v>0</v>
      </c>
      <c r="H210" s="36">
        <v>0</v>
      </c>
      <c r="I210" s="36">
        <v>0</v>
      </c>
      <c r="J210" s="36">
        <v>0</v>
      </c>
      <c r="K210" s="53">
        <f t="shared" si="3"/>
        <v>164.59</v>
      </c>
      <c r="L210" s="36">
        <v>0</v>
      </c>
      <c r="M210" s="36">
        <v>0</v>
      </c>
      <c r="N210" s="36">
        <v>0</v>
      </c>
      <c r="O210" s="36">
        <v>0</v>
      </c>
      <c r="R210" s="52">
        <v>0</v>
      </c>
      <c r="S210" s="52">
        <v>0</v>
      </c>
      <c r="T210" s="52">
        <v>0</v>
      </c>
      <c r="U210" s="52">
        <v>0</v>
      </c>
      <c r="V210" s="52">
        <v>0</v>
      </c>
      <c r="W210" s="52">
        <v>0</v>
      </c>
      <c r="X210" s="52">
        <v>164.59</v>
      </c>
      <c r="Y210" s="52">
        <v>0</v>
      </c>
      <c r="Z210" s="52">
        <v>0</v>
      </c>
      <c r="AA210" s="52">
        <v>0</v>
      </c>
      <c r="AB210" s="52">
        <v>0</v>
      </c>
    </row>
    <row r="211" spans="3:28" hidden="1" x14ac:dyDescent="0.45">
      <c r="C211" s="32" t="s">
        <v>19</v>
      </c>
      <c r="D211" s="33" t="s">
        <v>18</v>
      </c>
      <c r="E211" s="34" t="s">
        <v>37</v>
      </c>
      <c r="F211" s="35" t="s">
        <v>314</v>
      </c>
      <c r="G211" s="36">
        <v>0</v>
      </c>
      <c r="H211" s="36">
        <v>0</v>
      </c>
      <c r="I211" s="36">
        <v>0</v>
      </c>
      <c r="J211" s="36">
        <v>0</v>
      </c>
      <c r="K211" s="53">
        <f t="shared" si="3"/>
        <v>14642.54</v>
      </c>
      <c r="L211" s="36">
        <v>0</v>
      </c>
      <c r="M211" s="36">
        <v>0</v>
      </c>
      <c r="N211" s="36">
        <v>0</v>
      </c>
      <c r="O211" s="36">
        <v>0</v>
      </c>
      <c r="R211" s="52">
        <v>0</v>
      </c>
      <c r="S211" s="52">
        <v>0</v>
      </c>
      <c r="T211" s="52">
        <v>0</v>
      </c>
      <c r="U211" s="52">
        <v>0</v>
      </c>
      <c r="V211" s="52">
        <v>0</v>
      </c>
      <c r="W211" s="52">
        <v>0</v>
      </c>
      <c r="X211" s="52">
        <v>14642.54</v>
      </c>
      <c r="Y211" s="52">
        <v>0</v>
      </c>
      <c r="Z211" s="52">
        <v>0</v>
      </c>
      <c r="AA211" s="52">
        <v>0</v>
      </c>
      <c r="AB211" s="52">
        <v>0</v>
      </c>
    </row>
    <row r="212" spans="3:28" hidden="1" x14ac:dyDescent="0.45">
      <c r="C212" s="32" t="s">
        <v>19</v>
      </c>
      <c r="D212" s="33" t="s">
        <v>19</v>
      </c>
      <c r="E212" s="34" t="s">
        <v>37</v>
      </c>
      <c r="F212" s="35" t="s">
        <v>299</v>
      </c>
      <c r="G212" s="36">
        <v>0</v>
      </c>
      <c r="H212" s="36">
        <v>0</v>
      </c>
      <c r="I212" s="36">
        <v>0</v>
      </c>
      <c r="J212" s="36">
        <v>0</v>
      </c>
      <c r="K212" s="53">
        <f t="shared" si="3"/>
        <v>0</v>
      </c>
      <c r="L212" s="36">
        <v>0</v>
      </c>
      <c r="M212" s="36">
        <v>0</v>
      </c>
      <c r="N212" s="36">
        <v>0</v>
      </c>
      <c r="O212" s="36">
        <v>0</v>
      </c>
      <c r="R212" s="52">
        <v>0</v>
      </c>
      <c r="S212" s="52">
        <v>0</v>
      </c>
      <c r="T212" s="52">
        <v>0</v>
      </c>
      <c r="U212" s="52">
        <v>0</v>
      </c>
      <c r="V212" s="52">
        <v>0</v>
      </c>
      <c r="W212" s="52">
        <v>0</v>
      </c>
      <c r="X212" s="52">
        <v>0</v>
      </c>
      <c r="Y212" s="52">
        <v>0</v>
      </c>
      <c r="Z212" s="52">
        <v>0</v>
      </c>
      <c r="AA212" s="52">
        <v>0</v>
      </c>
      <c r="AB212" s="52">
        <v>0</v>
      </c>
    </row>
    <row r="213" spans="3:28" hidden="1" x14ac:dyDescent="0.45">
      <c r="C213" s="32" t="s">
        <v>19</v>
      </c>
      <c r="D213" s="33" t="s">
        <v>20</v>
      </c>
      <c r="E213" s="34" t="s">
        <v>37</v>
      </c>
      <c r="F213" s="35" t="s">
        <v>315</v>
      </c>
      <c r="G213" s="36">
        <v>0</v>
      </c>
      <c r="H213" s="36">
        <v>0</v>
      </c>
      <c r="I213" s="36">
        <v>0</v>
      </c>
      <c r="J213" s="36">
        <v>0</v>
      </c>
      <c r="K213" s="53">
        <f t="shared" si="3"/>
        <v>180.09</v>
      </c>
      <c r="L213" s="36">
        <v>0</v>
      </c>
      <c r="M213" s="36">
        <v>0</v>
      </c>
      <c r="N213" s="36">
        <v>0</v>
      </c>
      <c r="O213" s="36">
        <v>0</v>
      </c>
      <c r="R213" s="52">
        <v>0</v>
      </c>
      <c r="S213" s="52">
        <v>0</v>
      </c>
      <c r="T213" s="52">
        <v>0</v>
      </c>
      <c r="U213" s="52">
        <v>0</v>
      </c>
      <c r="V213" s="52">
        <v>0</v>
      </c>
      <c r="W213" s="52">
        <v>0</v>
      </c>
      <c r="X213" s="52">
        <v>159.11000000000001</v>
      </c>
      <c r="Y213" s="52">
        <v>20.98</v>
      </c>
      <c r="Z213" s="52">
        <v>0</v>
      </c>
      <c r="AA213" s="52">
        <v>0</v>
      </c>
      <c r="AB213" s="52">
        <v>0</v>
      </c>
    </row>
    <row r="214" spans="3:28" hidden="1" x14ac:dyDescent="0.45">
      <c r="C214" s="32" t="s">
        <v>19</v>
      </c>
      <c r="D214" s="33" t="s">
        <v>21</v>
      </c>
      <c r="E214" s="34" t="s">
        <v>37</v>
      </c>
      <c r="F214" s="35" t="s">
        <v>316</v>
      </c>
      <c r="G214" s="36">
        <v>0</v>
      </c>
      <c r="H214" s="36">
        <v>0</v>
      </c>
      <c r="I214" s="36">
        <v>0</v>
      </c>
      <c r="J214" s="36">
        <v>0</v>
      </c>
      <c r="K214" s="53">
        <f t="shared" si="3"/>
        <v>652.95000000000005</v>
      </c>
      <c r="L214" s="36">
        <v>0</v>
      </c>
      <c r="M214" s="36">
        <v>0</v>
      </c>
      <c r="N214" s="36">
        <v>0</v>
      </c>
      <c r="O214" s="36">
        <v>0</v>
      </c>
      <c r="R214" s="52">
        <v>160.11000000000001</v>
      </c>
      <c r="S214" s="52">
        <v>28.44</v>
      </c>
      <c r="T214" s="52">
        <v>0</v>
      </c>
      <c r="U214" s="52">
        <v>0</v>
      </c>
      <c r="V214" s="52">
        <v>0</v>
      </c>
      <c r="W214" s="52">
        <v>0</v>
      </c>
      <c r="X214" s="52">
        <v>464.4</v>
      </c>
      <c r="Y214" s="52">
        <v>0</v>
      </c>
      <c r="Z214" s="52">
        <v>0</v>
      </c>
      <c r="AA214" s="52">
        <v>0</v>
      </c>
      <c r="AB214" s="52">
        <v>0</v>
      </c>
    </row>
    <row r="215" spans="3:28" hidden="1" x14ac:dyDescent="0.45">
      <c r="C215" s="32" t="s">
        <v>19</v>
      </c>
      <c r="D215" s="33" t="s">
        <v>22</v>
      </c>
      <c r="E215" s="34" t="s">
        <v>37</v>
      </c>
      <c r="F215" s="35" t="s">
        <v>317</v>
      </c>
      <c r="G215" s="36">
        <v>0</v>
      </c>
      <c r="H215" s="36">
        <v>0</v>
      </c>
      <c r="I215" s="36">
        <v>0</v>
      </c>
      <c r="J215" s="36">
        <v>0</v>
      </c>
      <c r="K215" s="53">
        <f t="shared" si="3"/>
        <v>1255.22</v>
      </c>
      <c r="L215" s="36">
        <v>0</v>
      </c>
      <c r="M215" s="36">
        <v>0</v>
      </c>
      <c r="N215" s="36">
        <v>0</v>
      </c>
      <c r="O215" s="36">
        <v>0</v>
      </c>
      <c r="R215" s="52">
        <v>12.82</v>
      </c>
      <c r="S215" s="52">
        <v>0</v>
      </c>
      <c r="T215" s="52">
        <v>0</v>
      </c>
      <c r="U215" s="52">
        <v>0</v>
      </c>
      <c r="V215" s="52">
        <v>0</v>
      </c>
      <c r="W215" s="52">
        <v>0</v>
      </c>
      <c r="X215" s="52">
        <v>1242.4000000000001</v>
      </c>
      <c r="Y215" s="52">
        <v>0</v>
      </c>
      <c r="Z215" s="52">
        <v>0</v>
      </c>
      <c r="AA215" s="52">
        <v>0</v>
      </c>
      <c r="AB215" s="52">
        <v>0</v>
      </c>
    </row>
    <row r="216" spans="3:28" hidden="1" x14ac:dyDescent="0.45">
      <c r="C216" s="32" t="s">
        <v>19</v>
      </c>
      <c r="D216" s="33" t="s">
        <v>23</v>
      </c>
      <c r="E216" s="34" t="s">
        <v>37</v>
      </c>
      <c r="F216" s="35" t="s">
        <v>318</v>
      </c>
      <c r="G216" s="36">
        <v>0</v>
      </c>
      <c r="H216" s="36">
        <v>0</v>
      </c>
      <c r="I216" s="36">
        <v>0</v>
      </c>
      <c r="J216" s="36">
        <v>0</v>
      </c>
      <c r="K216" s="53">
        <f t="shared" si="3"/>
        <v>654.8900000000001</v>
      </c>
      <c r="L216" s="36">
        <v>0</v>
      </c>
      <c r="M216" s="36">
        <v>0</v>
      </c>
      <c r="N216" s="36">
        <v>0</v>
      </c>
      <c r="O216" s="36">
        <v>0</v>
      </c>
      <c r="R216" s="52">
        <v>238.78</v>
      </c>
      <c r="S216" s="52">
        <v>160.83000000000001</v>
      </c>
      <c r="T216" s="52">
        <v>0</v>
      </c>
      <c r="U216" s="52">
        <v>0</v>
      </c>
      <c r="V216" s="52">
        <v>0</v>
      </c>
      <c r="W216" s="52">
        <v>0</v>
      </c>
      <c r="X216" s="52">
        <v>250.09</v>
      </c>
      <c r="Y216" s="52">
        <v>5.19</v>
      </c>
      <c r="Z216" s="52">
        <v>0</v>
      </c>
      <c r="AA216" s="52">
        <v>0</v>
      </c>
      <c r="AB216" s="52">
        <v>0</v>
      </c>
    </row>
    <row r="217" spans="3:28" hidden="1" x14ac:dyDescent="0.45">
      <c r="C217" s="32" t="s">
        <v>19</v>
      </c>
      <c r="D217" s="33" t="s">
        <v>24</v>
      </c>
      <c r="E217" s="34" t="s">
        <v>37</v>
      </c>
      <c r="F217" s="35" t="s">
        <v>319</v>
      </c>
      <c r="G217" s="36">
        <v>0</v>
      </c>
      <c r="H217" s="36">
        <v>0</v>
      </c>
      <c r="I217" s="36">
        <v>0</v>
      </c>
      <c r="J217" s="36">
        <v>0</v>
      </c>
      <c r="K217" s="53">
        <f t="shared" si="3"/>
        <v>65.12</v>
      </c>
      <c r="L217" s="36">
        <v>0</v>
      </c>
      <c r="M217" s="36">
        <v>0</v>
      </c>
      <c r="N217" s="36">
        <v>0</v>
      </c>
      <c r="O217" s="36">
        <v>0</v>
      </c>
      <c r="R217" s="52">
        <v>63.65</v>
      </c>
      <c r="S217" s="52">
        <v>0</v>
      </c>
      <c r="T217" s="52">
        <v>0</v>
      </c>
      <c r="U217" s="52">
        <v>0</v>
      </c>
      <c r="V217" s="52">
        <v>0</v>
      </c>
      <c r="W217" s="52">
        <v>0</v>
      </c>
      <c r="X217" s="52">
        <v>1.47</v>
      </c>
      <c r="Y217" s="52">
        <v>0</v>
      </c>
      <c r="Z217" s="52">
        <v>0</v>
      </c>
      <c r="AA217" s="52">
        <v>0</v>
      </c>
      <c r="AB217" s="52">
        <v>0</v>
      </c>
    </row>
    <row r="218" spans="3:28" hidden="1" x14ac:dyDescent="0.45">
      <c r="C218" s="32" t="s">
        <v>19</v>
      </c>
      <c r="D218" s="33" t="s">
        <v>25</v>
      </c>
      <c r="E218" s="34" t="s">
        <v>37</v>
      </c>
      <c r="F218" s="35" t="s">
        <v>320</v>
      </c>
      <c r="G218" s="36">
        <v>0</v>
      </c>
      <c r="H218" s="36">
        <v>0</v>
      </c>
      <c r="I218" s="36">
        <v>0</v>
      </c>
      <c r="J218" s="36">
        <v>0</v>
      </c>
      <c r="K218" s="53">
        <f t="shared" si="3"/>
        <v>232.24</v>
      </c>
      <c r="L218" s="36">
        <v>0</v>
      </c>
      <c r="M218" s="36">
        <v>0</v>
      </c>
      <c r="N218" s="36">
        <v>0</v>
      </c>
      <c r="O218" s="36">
        <v>0</v>
      </c>
      <c r="R218" s="52">
        <v>22.66</v>
      </c>
      <c r="S218" s="52">
        <v>0</v>
      </c>
      <c r="T218" s="52">
        <v>0</v>
      </c>
      <c r="U218" s="52">
        <v>0</v>
      </c>
      <c r="V218" s="52">
        <v>0</v>
      </c>
      <c r="W218" s="52">
        <v>0</v>
      </c>
      <c r="X218" s="52">
        <v>209.58</v>
      </c>
      <c r="Y218" s="52">
        <v>0</v>
      </c>
      <c r="Z218" s="52">
        <v>0</v>
      </c>
      <c r="AA218" s="52">
        <v>0</v>
      </c>
      <c r="AB218" s="52">
        <v>0</v>
      </c>
    </row>
    <row r="219" spans="3:28" hidden="1" x14ac:dyDescent="0.45">
      <c r="C219" s="32" t="s">
        <v>19</v>
      </c>
      <c r="D219" s="33" t="s">
        <v>26</v>
      </c>
      <c r="E219" s="34" t="s">
        <v>37</v>
      </c>
      <c r="F219" s="35" t="s">
        <v>321</v>
      </c>
      <c r="G219" s="36">
        <v>0</v>
      </c>
      <c r="H219" s="36">
        <v>0</v>
      </c>
      <c r="I219" s="36">
        <v>0</v>
      </c>
      <c r="J219" s="36">
        <v>0</v>
      </c>
      <c r="K219" s="53">
        <f t="shared" si="3"/>
        <v>79996.280000000013</v>
      </c>
      <c r="L219" s="36">
        <v>0</v>
      </c>
      <c r="M219" s="36">
        <v>0</v>
      </c>
      <c r="N219" s="36">
        <v>0</v>
      </c>
      <c r="O219" s="36">
        <v>0</v>
      </c>
      <c r="R219" s="52">
        <v>2106.0500000000002</v>
      </c>
      <c r="S219" s="52">
        <v>2540.2199999999998</v>
      </c>
      <c r="T219" s="52">
        <v>0</v>
      </c>
      <c r="U219" s="52">
        <v>0</v>
      </c>
      <c r="V219" s="52">
        <v>0</v>
      </c>
      <c r="W219" s="52">
        <v>0</v>
      </c>
      <c r="X219" s="52">
        <v>75056.490000000005</v>
      </c>
      <c r="Y219" s="52">
        <v>293.52</v>
      </c>
      <c r="Z219" s="52">
        <v>0</v>
      </c>
      <c r="AA219" s="52">
        <v>0</v>
      </c>
      <c r="AB219" s="52">
        <v>0</v>
      </c>
    </row>
    <row r="220" spans="3:28" hidden="1" x14ac:dyDescent="0.45">
      <c r="D220" s="33"/>
      <c r="E220" s="34" t="s">
        <v>37</v>
      </c>
      <c r="F220" s="35" t="s">
        <v>4264</v>
      </c>
      <c r="K220" s="53">
        <f t="shared" si="3"/>
        <v>0</v>
      </c>
      <c r="O220" s="36"/>
      <c r="R220" s="52">
        <v>0</v>
      </c>
      <c r="S220" s="52">
        <v>0</v>
      </c>
      <c r="T220" s="52">
        <v>0</v>
      </c>
      <c r="U220" s="52">
        <v>0</v>
      </c>
      <c r="V220" s="52">
        <v>0</v>
      </c>
      <c r="W220" s="52">
        <v>0</v>
      </c>
      <c r="X220" s="52">
        <v>0</v>
      </c>
      <c r="Y220" s="52">
        <v>0</v>
      </c>
      <c r="Z220" s="52">
        <v>0</v>
      </c>
      <c r="AA220" s="52">
        <v>0</v>
      </c>
      <c r="AB220" s="52">
        <v>0</v>
      </c>
    </row>
    <row r="221" spans="3:28" hidden="1" x14ac:dyDescent="0.45">
      <c r="C221" s="32" t="s">
        <v>19</v>
      </c>
      <c r="D221" s="33" t="s">
        <v>3</v>
      </c>
      <c r="E221" s="34" t="s">
        <v>37</v>
      </c>
      <c r="F221" s="35" t="s">
        <v>322</v>
      </c>
      <c r="G221" s="36">
        <v>0</v>
      </c>
      <c r="H221" s="36">
        <v>0</v>
      </c>
      <c r="I221" s="36">
        <v>0</v>
      </c>
      <c r="J221" s="36">
        <v>0</v>
      </c>
      <c r="K221" s="53">
        <f t="shared" si="3"/>
        <v>0</v>
      </c>
      <c r="L221" s="36">
        <v>0</v>
      </c>
      <c r="M221" s="36">
        <v>0</v>
      </c>
      <c r="N221" s="36">
        <v>0</v>
      </c>
      <c r="O221" s="36">
        <v>0</v>
      </c>
      <c r="R221" s="52">
        <v>0</v>
      </c>
      <c r="S221" s="52">
        <v>0</v>
      </c>
      <c r="T221" s="52">
        <v>0</v>
      </c>
      <c r="U221" s="52">
        <v>0</v>
      </c>
      <c r="V221" s="52">
        <v>0</v>
      </c>
      <c r="W221" s="52">
        <v>0</v>
      </c>
      <c r="X221" s="52">
        <v>0</v>
      </c>
      <c r="Y221" s="52">
        <v>0</v>
      </c>
      <c r="Z221" s="52">
        <v>0</v>
      </c>
      <c r="AA221" s="52">
        <v>0</v>
      </c>
      <c r="AB221" s="52">
        <v>0</v>
      </c>
    </row>
    <row r="222" spans="3:28" hidden="1" x14ac:dyDescent="0.45">
      <c r="C222" s="32" t="s">
        <v>19</v>
      </c>
      <c r="D222" s="33" t="s">
        <v>27</v>
      </c>
      <c r="E222" s="34" t="s">
        <v>37</v>
      </c>
      <c r="F222" s="35" t="s">
        <v>323</v>
      </c>
      <c r="G222" s="36">
        <v>0</v>
      </c>
      <c r="H222" s="36">
        <v>0</v>
      </c>
      <c r="I222" s="36">
        <v>0</v>
      </c>
      <c r="J222" s="36">
        <v>0</v>
      </c>
      <c r="K222" s="53">
        <f t="shared" si="3"/>
        <v>0</v>
      </c>
      <c r="L222" s="36">
        <v>0</v>
      </c>
      <c r="M222" s="36">
        <v>0</v>
      </c>
      <c r="N222" s="36">
        <v>0</v>
      </c>
      <c r="O222" s="36">
        <v>0</v>
      </c>
      <c r="R222" s="52">
        <v>0</v>
      </c>
      <c r="S222" s="52">
        <v>0</v>
      </c>
      <c r="T222" s="52">
        <v>0</v>
      </c>
      <c r="U222" s="52">
        <v>0</v>
      </c>
      <c r="V222" s="52">
        <v>0</v>
      </c>
      <c r="W222" s="52">
        <v>0</v>
      </c>
      <c r="X222" s="52">
        <v>0</v>
      </c>
      <c r="Y222" s="52">
        <v>0</v>
      </c>
      <c r="Z222" s="52">
        <v>0</v>
      </c>
      <c r="AA222" s="52">
        <v>0</v>
      </c>
      <c r="AB222" s="52">
        <v>0</v>
      </c>
    </row>
    <row r="223" spans="3:28" hidden="1" x14ac:dyDescent="0.45">
      <c r="C223" s="32" t="s">
        <v>19</v>
      </c>
      <c r="D223" s="33" t="s">
        <v>4</v>
      </c>
      <c r="E223" s="34" t="s">
        <v>37</v>
      </c>
      <c r="F223" s="35" t="s">
        <v>324</v>
      </c>
      <c r="G223" s="36">
        <v>0</v>
      </c>
      <c r="H223" s="36">
        <v>0</v>
      </c>
      <c r="I223" s="36">
        <v>0</v>
      </c>
      <c r="J223" s="36">
        <v>0</v>
      </c>
      <c r="K223" s="53">
        <f t="shared" si="3"/>
        <v>1282.93</v>
      </c>
      <c r="L223" s="36">
        <v>0</v>
      </c>
      <c r="M223" s="36">
        <v>0</v>
      </c>
      <c r="N223" s="36">
        <v>0</v>
      </c>
      <c r="O223" s="36">
        <v>0</v>
      </c>
      <c r="R223" s="52">
        <v>0</v>
      </c>
      <c r="S223" s="52">
        <v>0</v>
      </c>
      <c r="T223" s="52">
        <v>0</v>
      </c>
      <c r="U223" s="52">
        <v>0</v>
      </c>
      <c r="V223" s="52">
        <v>0</v>
      </c>
      <c r="W223" s="52">
        <v>0</v>
      </c>
      <c r="X223" s="52">
        <v>1282.93</v>
      </c>
      <c r="Y223" s="52">
        <v>0</v>
      </c>
      <c r="Z223" s="52">
        <v>0</v>
      </c>
      <c r="AA223" s="52">
        <v>0</v>
      </c>
      <c r="AB223" s="52">
        <v>0</v>
      </c>
    </row>
    <row r="224" spans="3:28" hidden="1" x14ac:dyDescent="0.45">
      <c r="D224" s="33"/>
      <c r="E224" s="34" t="s">
        <v>37</v>
      </c>
      <c r="F224" s="35" t="s">
        <v>4265</v>
      </c>
      <c r="K224" s="53">
        <f t="shared" si="3"/>
        <v>172.82999999999998</v>
      </c>
      <c r="O224" s="36"/>
      <c r="R224" s="52">
        <v>20.38</v>
      </c>
      <c r="S224" s="52">
        <v>63.42</v>
      </c>
      <c r="T224" s="52">
        <v>0</v>
      </c>
      <c r="U224" s="52">
        <v>0</v>
      </c>
      <c r="V224" s="52">
        <v>0</v>
      </c>
      <c r="W224" s="52">
        <v>0</v>
      </c>
      <c r="X224" s="52">
        <v>0</v>
      </c>
      <c r="Y224" s="52">
        <v>89.03</v>
      </c>
      <c r="Z224" s="52">
        <v>0</v>
      </c>
      <c r="AA224" s="52">
        <v>0</v>
      </c>
      <c r="AB224" s="52">
        <v>0</v>
      </c>
    </row>
    <row r="225" spans="3:28" hidden="1" x14ac:dyDescent="0.45">
      <c r="C225" s="32" t="s">
        <v>19</v>
      </c>
      <c r="D225" s="33" t="s">
        <v>28</v>
      </c>
      <c r="E225" s="34" t="s">
        <v>37</v>
      </c>
      <c r="F225" s="35" t="s">
        <v>325</v>
      </c>
      <c r="G225" s="36">
        <v>0</v>
      </c>
      <c r="H225" s="36">
        <v>0</v>
      </c>
      <c r="I225" s="36">
        <v>0</v>
      </c>
      <c r="J225" s="36">
        <v>0</v>
      </c>
      <c r="K225" s="53">
        <f t="shared" si="3"/>
        <v>87.81</v>
      </c>
      <c r="L225" s="36">
        <v>0</v>
      </c>
      <c r="M225" s="36">
        <v>0</v>
      </c>
      <c r="N225" s="36">
        <v>0</v>
      </c>
      <c r="O225" s="36">
        <v>0</v>
      </c>
      <c r="R225" s="52">
        <v>46.52</v>
      </c>
      <c r="S225" s="52">
        <v>23.75</v>
      </c>
      <c r="T225" s="52">
        <v>0</v>
      </c>
      <c r="U225" s="52">
        <v>0</v>
      </c>
      <c r="V225" s="52">
        <v>0</v>
      </c>
      <c r="W225" s="52">
        <v>0</v>
      </c>
      <c r="X225" s="52">
        <v>0</v>
      </c>
      <c r="Y225" s="52">
        <v>17.54</v>
      </c>
      <c r="Z225" s="52">
        <v>0</v>
      </c>
      <c r="AA225" s="52">
        <v>0</v>
      </c>
      <c r="AB225" s="52">
        <v>0</v>
      </c>
    </row>
    <row r="226" spans="3:28" hidden="1" x14ac:dyDescent="0.45">
      <c r="D226" s="33"/>
      <c r="E226" s="34" t="s">
        <v>37</v>
      </c>
      <c r="F226" s="35" t="s">
        <v>4258</v>
      </c>
      <c r="K226" s="53">
        <f t="shared" si="3"/>
        <v>5.1100000000000003</v>
      </c>
      <c r="O226" s="36"/>
      <c r="R226" s="52">
        <v>0</v>
      </c>
      <c r="S226" s="52">
        <v>0</v>
      </c>
      <c r="T226" s="52">
        <v>0</v>
      </c>
      <c r="U226" s="52">
        <v>0</v>
      </c>
      <c r="V226" s="52">
        <v>0</v>
      </c>
      <c r="W226" s="52">
        <v>0</v>
      </c>
      <c r="X226" s="52">
        <v>0</v>
      </c>
      <c r="Y226" s="52">
        <v>5.1100000000000003</v>
      </c>
      <c r="Z226" s="52">
        <v>0</v>
      </c>
      <c r="AA226" s="52">
        <v>0</v>
      </c>
      <c r="AB226" s="52">
        <v>0</v>
      </c>
    </row>
    <row r="227" spans="3:28" hidden="1" x14ac:dyDescent="0.45">
      <c r="C227" s="32" t="s">
        <v>19</v>
      </c>
      <c r="D227" s="33" t="s">
        <v>29</v>
      </c>
      <c r="E227" s="34" t="s">
        <v>37</v>
      </c>
      <c r="F227" s="35" t="s">
        <v>326</v>
      </c>
      <c r="G227" s="36">
        <v>0</v>
      </c>
      <c r="H227" s="36">
        <v>0</v>
      </c>
      <c r="I227" s="36">
        <v>0</v>
      </c>
      <c r="J227" s="36">
        <v>0</v>
      </c>
      <c r="K227" s="53">
        <f t="shared" si="3"/>
        <v>6066.57</v>
      </c>
      <c r="L227" s="36">
        <v>0</v>
      </c>
      <c r="M227" s="36">
        <v>0</v>
      </c>
      <c r="N227" s="36">
        <v>0</v>
      </c>
      <c r="O227" s="36">
        <v>0</v>
      </c>
      <c r="R227" s="52">
        <v>545.38</v>
      </c>
      <c r="S227" s="52">
        <v>0</v>
      </c>
      <c r="T227" s="52">
        <v>0</v>
      </c>
      <c r="U227" s="52">
        <v>0</v>
      </c>
      <c r="V227" s="52">
        <v>0</v>
      </c>
      <c r="W227" s="52">
        <v>0</v>
      </c>
      <c r="X227" s="52">
        <v>5521.19</v>
      </c>
      <c r="Y227" s="52">
        <v>0</v>
      </c>
      <c r="Z227" s="52">
        <v>0</v>
      </c>
      <c r="AA227" s="52">
        <v>0</v>
      </c>
      <c r="AB227" s="52">
        <v>0</v>
      </c>
    </row>
    <row r="228" spans="3:28" hidden="1" x14ac:dyDescent="0.45">
      <c r="C228" s="32" t="s">
        <v>19</v>
      </c>
      <c r="D228" s="33" t="s">
        <v>30</v>
      </c>
      <c r="E228" s="34" t="s">
        <v>37</v>
      </c>
      <c r="F228" s="35" t="s">
        <v>327</v>
      </c>
      <c r="G228" s="36">
        <v>0</v>
      </c>
      <c r="H228" s="36">
        <v>0</v>
      </c>
      <c r="I228" s="36">
        <v>0</v>
      </c>
      <c r="J228" s="36">
        <v>0</v>
      </c>
      <c r="K228" s="53">
        <f t="shared" si="3"/>
        <v>0</v>
      </c>
      <c r="L228" s="36">
        <v>0</v>
      </c>
      <c r="M228" s="36">
        <v>0</v>
      </c>
      <c r="N228" s="36">
        <v>0</v>
      </c>
      <c r="O228" s="36">
        <v>0</v>
      </c>
      <c r="R228" s="52">
        <v>0</v>
      </c>
      <c r="S228" s="52">
        <v>0</v>
      </c>
      <c r="T228" s="52">
        <v>0</v>
      </c>
      <c r="U228" s="52">
        <v>0</v>
      </c>
      <c r="V228" s="52">
        <v>0</v>
      </c>
      <c r="W228" s="52">
        <v>0</v>
      </c>
      <c r="X228" s="52">
        <v>0</v>
      </c>
      <c r="Y228" s="52">
        <v>0</v>
      </c>
      <c r="Z228" s="52">
        <v>0</v>
      </c>
      <c r="AA228" s="52">
        <v>0</v>
      </c>
      <c r="AB228" s="52">
        <v>0</v>
      </c>
    </row>
    <row r="229" spans="3:28" hidden="1" x14ac:dyDescent="0.45">
      <c r="C229" s="32" t="s">
        <v>19</v>
      </c>
      <c r="D229" s="33" t="s">
        <v>31</v>
      </c>
      <c r="E229" s="34" t="s">
        <v>37</v>
      </c>
      <c r="F229" s="35" t="s">
        <v>328</v>
      </c>
      <c r="G229" s="36">
        <v>0</v>
      </c>
      <c r="H229" s="36">
        <v>0</v>
      </c>
      <c r="I229" s="36">
        <v>0</v>
      </c>
      <c r="J229" s="36">
        <v>0</v>
      </c>
      <c r="K229" s="53">
        <f t="shared" si="3"/>
        <v>0</v>
      </c>
      <c r="L229" s="36">
        <v>0</v>
      </c>
      <c r="M229" s="36">
        <v>0</v>
      </c>
      <c r="N229" s="36">
        <v>0</v>
      </c>
      <c r="O229" s="36">
        <v>0</v>
      </c>
      <c r="R229" s="52">
        <v>0</v>
      </c>
      <c r="S229" s="52">
        <v>0</v>
      </c>
      <c r="T229" s="52">
        <v>0</v>
      </c>
      <c r="U229" s="52">
        <v>0</v>
      </c>
      <c r="V229" s="52">
        <v>0</v>
      </c>
      <c r="W229" s="52">
        <v>0</v>
      </c>
      <c r="X229" s="52">
        <v>0</v>
      </c>
      <c r="Y229" s="52">
        <v>0</v>
      </c>
      <c r="Z229" s="52">
        <v>0</v>
      </c>
      <c r="AA229" s="52">
        <v>0</v>
      </c>
      <c r="AB229" s="52">
        <v>0</v>
      </c>
    </row>
    <row r="230" spans="3:28" hidden="1" x14ac:dyDescent="0.45">
      <c r="C230" s="32" t="s">
        <v>19</v>
      </c>
      <c r="D230" s="33" t="s">
        <v>86</v>
      </c>
      <c r="E230" s="34" t="s">
        <v>37</v>
      </c>
      <c r="F230" s="35" t="s">
        <v>329</v>
      </c>
      <c r="G230" s="36">
        <v>0</v>
      </c>
      <c r="H230" s="36">
        <v>0</v>
      </c>
      <c r="I230" s="36">
        <v>0</v>
      </c>
      <c r="J230" s="36">
        <v>0</v>
      </c>
      <c r="K230" s="53">
        <f t="shared" si="3"/>
        <v>1003.27</v>
      </c>
      <c r="L230" s="36">
        <v>0</v>
      </c>
      <c r="M230" s="36">
        <v>0</v>
      </c>
      <c r="N230" s="36">
        <v>0</v>
      </c>
      <c r="O230" s="36">
        <v>0</v>
      </c>
      <c r="R230" s="52">
        <v>220.45</v>
      </c>
      <c r="S230" s="52">
        <v>1.61</v>
      </c>
      <c r="T230" s="52">
        <v>0</v>
      </c>
      <c r="U230" s="52">
        <v>0</v>
      </c>
      <c r="V230" s="52">
        <v>0</v>
      </c>
      <c r="W230" s="52">
        <v>0</v>
      </c>
      <c r="X230" s="52">
        <v>781.21</v>
      </c>
      <c r="Y230" s="52">
        <v>0</v>
      </c>
      <c r="Z230" s="52">
        <v>0</v>
      </c>
      <c r="AA230" s="52">
        <v>0</v>
      </c>
      <c r="AB230" s="52">
        <v>0</v>
      </c>
    </row>
    <row r="231" spans="3:28" hidden="1" x14ac:dyDescent="0.45">
      <c r="C231" s="32" t="s">
        <v>20</v>
      </c>
      <c r="D231" s="33" t="s">
        <v>12</v>
      </c>
      <c r="E231" s="34" t="s">
        <v>38</v>
      </c>
      <c r="F231" s="35" t="s">
        <v>330</v>
      </c>
      <c r="G231" s="36">
        <v>0</v>
      </c>
      <c r="H231" s="36">
        <v>0</v>
      </c>
      <c r="I231" s="36">
        <v>0</v>
      </c>
      <c r="J231" s="36">
        <v>0</v>
      </c>
      <c r="K231" s="53">
        <f t="shared" si="3"/>
        <v>0</v>
      </c>
      <c r="L231" s="36">
        <v>0</v>
      </c>
      <c r="M231" s="36">
        <v>0</v>
      </c>
      <c r="N231" s="36">
        <v>0</v>
      </c>
      <c r="O231" s="36">
        <v>0</v>
      </c>
      <c r="R231" s="52">
        <v>0</v>
      </c>
      <c r="S231" s="52">
        <v>0</v>
      </c>
      <c r="T231" s="52">
        <v>0</v>
      </c>
      <c r="U231" s="52">
        <v>0</v>
      </c>
      <c r="V231" s="52">
        <v>0</v>
      </c>
      <c r="W231" s="52">
        <v>0</v>
      </c>
      <c r="X231" s="52">
        <v>0</v>
      </c>
      <c r="Y231" s="52">
        <v>0</v>
      </c>
      <c r="Z231" s="52">
        <v>0</v>
      </c>
      <c r="AA231" s="52">
        <v>0</v>
      </c>
      <c r="AB231" s="52">
        <v>0</v>
      </c>
    </row>
    <row r="232" spans="3:28" hidden="1" x14ac:dyDescent="0.45">
      <c r="C232" s="32" t="s">
        <v>20</v>
      </c>
      <c r="D232" s="33" t="s">
        <v>14</v>
      </c>
      <c r="E232" s="34" t="s">
        <v>38</v>
      </c>
      <c r="F232" s="35" t="s">
        <v>331</v>
      </c>
      <c r="G232" s="36">
        <v>0</v>
      </c>
      <c r="H232" s="36">
        <v>0</v>
      </c>
      <c r="I232" s="36">
        <v>0</v>
      </c>
      <c r="J232" s="36">
        <v>0</v>
      </c>
      <c r="K232" s="53">
        <f t="shared" si="3"/>
        <v>0</v>
      </c>
      <c r="L232" s="36">
        <v>0</v>
      </c>
      <c r="M232" s="36">
        <v>0</v>
      </c>
      <c r="N232" s="36">
        <v>0</v>
      </c>
      <c r="O232" s="36">
        <v>0</v>
      </c>
      <c r="R232" s="52">
        <v>0</v>
      </c>
      <c r="S232" s="52">
        <v>0</v>
      </c>
      <c r="T232" s="52">
        <v>0</v>
      </c>
      <c r="U232" s="52">
        <v>0</v>
      </c>
      <c r="V232" s="52">
        <v>0</v>
      </c>
      <c r="W232" s="52">
        <v>0</v>
      </c>
      <c r="X232" s="52">
        <v>0</v>
      </c>
      <c r="Y232" s="52">
        <v>0</v>
      </c>
      <c r="Z232" s="52">
        <v>0</v>
      </c>
      <c r="AA232" s="52">
        <v>0</v>
      </c>
      <c r="AB232" s="52">
        <v>0</v>
      </c>
    </row>
    <row r="233" spans="3:28" hidden="1" x14ac:dyDescent="0.45">
      <c r="C233" s="32" t="s">
        <v>20</v>
      </c>
      <c r="D233" s="33" t="s">
        <v>15</v>
      </c>
      <c r="E233" s="34" t="s">
        <v>38</v>
      </c>
      <c r="F233" s="35" t="s">
        <v>332</v>
      </c>
      <c r="G233" s="36">
        <v>0</v>
      </c>
      <c r="H233" s="36">
        <v>0</v>
      </c>
      <c r="I233" s="36">
        <v>0</v>
      </c>
      <c r="J233" s="36">
        <v>0</v>
      </c>
      <c r="K233" s="53">
        <f t="shared" si="3"/>
        <v>0</v>
      </c>
      <c r="L233" s="36">
        <v>0</v>
      </c>
      <c r="M233" s="36">
        <v>0</v>
      </c>
      <c r="N233" s="36">
        <v>0</v>
      </c>
      <c r="O233" s="36">
        <v>0</v>
      </c>
      <c r="R233" s="52">
        <v>0</v>
      </c>
      <c r="S233" s="52">
        <v>0</v>
      </c>
      <c r="T233" s="52">
        <v>0</v>
      </c>
      <c r="U233" s="52">
        <v>0</v>
      </c>
      <c r="V233" s="52">
        <v>0</v>
      </c>
      <c r="W233" s="52">
        <v>0</v>
      </c>
      <c r="X233" s="52">
        <v>0</v>
      </c>
      <c r="Y233" s="52">
        <v>0</v>
      </c>
      <c r="Z233" s="52">
        <v>0</v>
      </c>
      <c r="AA233" s="52">
        <v>0</v>
      </c>
      <c r="AB233" s="52">
        <v>0</v>
      </c>
    </row>
    <row r="234" spans="3:28" hidden="1" x14ac:dyDescent="0.45">
      <c r="C234" s="32" t="s">
        <v>20</v>
      </c>
      <c r="D234" s="33" t="s">
        <v>16</v>
      </c>
      <c r="E234" s="34" t="s">
        <v>38</v>
      </c>
      <c r="F234" s="35" t="s">
        <v>333</v>
      </c>
      <c r="G234" s="36">
        <v>0</v>
      </c>
      <c r="H234" s="36">
        <v>0</v>
      </c>
      <c r="I234" s="36">
        <v>0</v>
      </c>
      <c r="J234" s="36">
        <v>0</v>
      </c>
      <c r="K234" s="53">
        <f t="shared" si="3"/>
        <v>0</v>
      </c>
      <c r="L234" s="36">
        <v>0</v>
      </c>
      <c r="M234" s="36">
        <v>0</v>
      </c>
      <c r="N234" s="36">
        <v>0</v>
      </c>
      <c r="O234" s="36">
        <v>0</v>
      </c>
      <c r="R234" s="52">
        <v>0</v>
      </c>
      <c r="S234" s="52">
        <v>0</v>
      </c>
      <c r="T234" s="52">
        <v>0</v>
      </c>
      <c r="U234" s="52">
        <v>0</v>
      </c>
      <c r="V234" s="52">
        <v>0</v>
      </c>
      <c r="W234" s="52">
        <v>0</v>
      </c>
      <c r="X234" s="52">
        <v>0</v>
      </c>
      <c r="Y234" s="52">
        <v>0</v>
      </c>
      <c r="Z234" s="52">
        <v>0</v>
      </c>
      <c r="AA234" s="52">
        <v>0</v>
      </c>
      <c r="AB234" s="52">
        <v>0</v>
      </c>
    </row>
    <row r="235" spans="3:28" hidden="1" x14ac:dyDescent="0.45">
      <c r="C235" s="32" t="s">
        <v>20</v>
      </c>
      <c r="D235" s="33" t="s">
        <v>17</v>
      </c>
      <c r="E235" s="34" t="s">
        <v>38</v>
      </c>
      <c r="F235" s="35" t="s">
        <v>334</v>
      </c>
      <c r="G235" s="36">
        <v>0</v>
      </c>
      <c r="H235" s="36">
        <v>0</v>
      </c>
      <c r="I235" s="36">
        <v>0</v>
      </c>
      <c r="J235" s="36">
        <v>0</v>
      </c>
      <c r="K235" s="53">
        <f t="shared" si="3"/>
        <v>0</v>
      </c>
      <c r="L235" s="36">
        <v>0</v>
      </c>
      <c r="M235" s="36">
        <v>0</v>
      </c>
      <c r="N235" s="36">
        <v>0</v>
      </c>
      <c r="O235" s="36">
        <v>0</v>
      </c>
      <c r="R235" s="52">
        <v>0</v>
      </c>
      <c r="S235" s="52">
        <v>0</v>
      </c>
      <c r="T235" s="52">
        <v>0</v>
      </c>
      <c r="U235" s="52">
        <v>0</v>
      </c>
      <c r="V235" s="52">
        <v>0</v>
      </c>
      <c r="W235" s="52">
        <v>0</v>
      </c>
      <c r="X235" s="52">
        <v>0</v>
      </c>
      <c r="Y235" s="52">
        <v>0</v>
      </c>
      <c r="Z235" s="52">
        <v>0</v>
      </c>
      <c r="AA235" s="52">
        <v>0</v>
      </c>
      <c r="AB235" s="52">
        <v>0</v>
      </c>
    </row>
    <row r="236" spans="3:28" hidden="1" x14ac:dyDescent="0.45">
      <c r="C236" s="32" t="s">
        <v>20</v>
      </c>
      <c r="D236" s="33" t="s">
        <v>18</v>
      </c>
      <c r="E236" s="34" t="s">
        <v>38</v>
      </c>
      <c r="F236" s="35" t="s">
        <v>335</v>
      </c>
      <c r="G236" s="36">
        <v>0</v>
      </c>
      <c r="H236" s="36">
        <v>0</v>
      </c>
      <c r="I236" s="36">
        <v>0</v>
      </c>
      <c r="J236" s="36">
        <v>0</v>
      </c>
      <c r="K236" s="53">
        <f t="shared" si="3"/>
        <v>0</v>
      </c>
      <c r="L236" s="36">
        <v>0</v>
      </c>
      <c r="M236" s="36">
        <v>0</v>
      </c>
      <c r="N236" s="36">
        <v>0</v>
      </c>
      <c r="O236" s="36">
        <v>0</v>
      </c>
      <c r="R236" s="52">
        <v>0</v>
      </c>
      <c r="S236" s="52">
        <v>0</v>
      </c>
      <c r="T236" s="52">
        <v>0</v>
      </c>
      <c r="U236" s="52">
        <v>0</v>
      </c>
      <c r="V236" s="52">
        <v>0</v>
      </c>
      <c r="W236" s="52">
        <v>0</v>
      </c>
      <c r="X236" s="52">
        <v>0</v>
      </c>
      <c r="Y236" s="52">
        <v>0</v>
      </c>
      <c r="Z236" s="52">
        <v>0</v>
      </c>
      <c r="AA236" s="52">
        <v>0</v>
      </c>
      <c r="AB236" s="52">
        <v>0</v>
      </c>
    </row>
    <row r="237" spans="3:28" hidden="1" x14ac:dyDescent="0.45">
      <c r="C237" s="32" t="s">
        <v>20</v>
      </c>
      <c r="D237" s="33" t="s">
        <v>19</v>
      </c>
      <c r="E237" s="34" t="s">
        <v>38</v>
      </c>
      <c r="F237" s="35" t="s">
        <v>300</v>
      </c>
      <c r="G237" s="36">
        <v>0</v>
      </c>
      <c r="H237" s="36">
        <v>0</v>
      </c>
      <c r="I237" s="36">
        <v>0</v>
      </c>
      <c r="J237" s="36">
        <v>0</v>
      </c>
      <c r="K237" s="53">
        <f t="shared" si="3"/>
        <v>0</v>
      </c>
      <c r="L237" s="36">
        <v>0</v>
      </c>
      <c r="M237" s="36">
        <v>0</v>
      </c>
      <c r="N237" s="36">
        <v>0</v>
      </c>
      <c r="O237" s="36">
        <v>0</v>
      </c>
      <c r="R237" s="52">
        <v>0</v>
      </c>
      <c r="S237" s="52">
        <v>0</v>
      </c>
      <c r="T237" s="52">
        <v>0</v>
      </c>
      <c r="U237" s="52">
        <v>0</v>
      </c>
      <c r="V237" s="52">
        <v>0</v>
      </c>
      <c r="W237" s="52">
        <v>0</v>
      </c>
      <c r="X237" s="52">
        <v>0</v>
      </c>
      <c r="Y237" s="52">
        <v>0</v>
      </c>
      <c r="Z237" s="52">
        <v>0</v>
      </c>
      <c r="AA237" s="52">
        <v>0</v>
      </c>
      <c r="AB237" s="52">
        <v>0</v>
      </c>
    </row>
    <row r="238" spans="3:28" hidden="1" x14ac:dyDescent="0.45">
      <c r="C238" s="32" t="s">
        <v>20</v>
      </c>
      <c r="D238" s="33" t="s">
        <v>20</v>
      </c>
      <c r="E238" s="34" t="s">
        <v>38</v>
      </c>
      <c r="F238" s="35" t="s">
        <v>336</v>
      </c>
      <c r="G238" s="36">
        <v>0</v>
      </c>
      <c r="H238" s="36">
        <v>0</v>
      </c>
      <c r="I238" s="36">
        <v>0</v>
      </c>
      <c r="J238" s="36">
        <v>0</v>
      </c>
      <c r="K238" s="53">
        <f t="shared" si="3"/>
        <v>1397.74</v>
      </c>
      <c r="L238" s="36">
        <v>0</v>
      </c>
      <c r="M238" s="36">
        <v>0</v>
      </c>
      <c r="N238" s="36">
        <v>0</v>
      </c>
      <c r="O238" s="36">
        <v>0</v>
      </c>
      <c r="R238" s="52">
        <v>0</v>
      </c>
      <c r="S238" s="52">
        <v>0</v>
      </c>
      <c r="T238" s="52">
        <v>0</v>
      </c>
      <c r="U238" s="52">
        <v>0</v>
      </c>
      <c r="V238" s="52">
        <v>0</v>
      </c>
      <c r="W238" s="52">
        <v>0</v>
      </c>
      <c r="X238" s="52">
        <v>1397.74</v>
      </c>
      <c r="Y238" s="52">
        <v>0</v>
      </c>
      <c r="Z238" s="52">
        <v>0</v>
      </c>
      <c r="AA238" s="52">
        <v>0</v>
      </c>
      <c r="AB238" s="52">
        <v>0</v>
      </c>
    </row>
    <row r="239" spans="3:28" hidden="1" x14ac:dyDescent="0.45">
      <c r="C239" s="32" t="s">
        <v>20</v>
      </c>
      <c r="D239" s="33" t="s">
        <v>21</v>
      </c>
      <c r="E239" s="34" t="s">
        <v>38</v>
      </c>
      <c r="F239" s="35" t="s">
        <v>337</v>
      </c>
      <c r="G239" s="36">
        <v>0</v>
      </c>
      <c r="H239" s="36">
        <v>0</v>
      </c>
      <c r="I239" s="36">
        <v>0</v>
      </c>
      <c r="J239" s="36">
        <v>0</v>
      </c>
      <c r="K239" s="53">
        <f t="shared" si="3"/>
        <v>0</v>
      </c>
      <c r="L239" s="36">
        <v>0</v>
      </c>
      <c r="M239" s="36">
        <v>0</v>
      </c>
      <c r="N239" s="36">
        <v>0</v>
      </c>
      <c r="O239" s="36">
        <v>0</v>
      </c>
      <c r="R239" s="52">
        <v>0</v>
      </c>
      <c r="S239" s="52">
        <v>0</v>
      </c>
      <c r="T239" s="52">
        <v>0</v>
      </c>
      <c r="U239" s="52">
        <v>0</v>
      </c>
      <c r="V239" s="52">
        <v>0</v>
      </c>
      <c r="W239" s="52">
        <v>0</v>
      </c>
      <c r="X239" s="52">
        <v>0</v>
      </c>
      <c r="Y239" s="52">
        <v>0</v>
      </c>
      <c r="Z239" s="52">
        <v>0</v>
      </c>
      <c r="AA239" s="52">
        <v>0</v>
      </c>
      <c r="AB239" s="52">
        <v>0</v>
      </c>
    </row>
    <row r="240" spans="3:28" hidden="1" x14ac:dyDescent="0.45">
      <c r="C240" s="32" t="s">
        <v>20</v>
      </c>
      <c r="D240" s="33" t="s">
        <v>22</v>
      </c>
      <c r="E240" s="34" t="s">
        <v>38</v>
      </c>
      <c r="F240" s="35" t="s">
        <v>338</v>
      </c>
      <c r="G240" s="36">
        <v>0</v>
      </c>
      <c r="H240" s="36">
        <v>0</v>
      </c>
      <c r="I240" s="36">
        <v>0</v>
      </c>
      <c r="J240" s="36">
        <v>0</v>
      </c>
      <c r="K240" s="53">
        <f t="shared" si="3"/>
        <v>0</v>
      </c>
      <c r="L240" s="36">
        <v>0</v>
      </c>
      <c r="M240" s="36">
        <v>0</v>
      </c>
      <c r="N240" s="36">
        <v>0</v>
      </c>
      <c r="O240" s="36">
        <v>0</v>
      </c>
      <c r="R240" s="52">
        <v>0</v>
      </c>
      <c r="S240" s="52">
        <v>0</v>
      </c>
      <c r="T240" s="52">
        <v>0</v>
      </c>
      <c r="U240" s="52">
        <v>0</v>
      </c>
      <c r="V240" s="52">
        <v>0</v>
      </c>
      <c r="W240" s="52">
        <v>0</v>
      </c>
      <c r="X240" s="52">
        <v>0</v>
      </c>
      <c r="Y240" s="52">
        <v>0</v>
      </c>
      <c r="Z240" s="52">
        <v>0</v>
      </c>
      <c r="AA240" s="52">
        <v>0</v>
      </c>
      <c r="AB240" s="52">
        <v>0</v>
      </c>
    </row>
    <row r="241" spans="3:28" hidden="1" x14ac:dyDescent="0.45">
      <c r="C241" s="32" t="s">
        <v>20</v>
      </c>
      <c r="D241" s="33" t="s">
        <v>23</v>
      </c>
      <c r="E241" s="34" t="s">
        <v>38</v>
      </c>
      <c r="F241" s="35" t="s">
        <v>339</v>
      </c>
      <c r="G241" s="36">
        <v>0</v>
      </c>
      <c r="H241" s="36">
        <v>0</v>
      </c>
      <c r="I241" s="36">
        <v>0</v>
      </c>
      <c r="J241" s="36">
        <v>0</v>
      </c>
      <c r="K241" s="53">
        <f t="shared" si="3"/>
        <v>0</v>
      </c>
      <c r="L241" s="36">
        <v>0</v>
      </c>
      <c r="M241" s="36">
        <v>0</v>
      </c>
      <c r="N241" s="36">
        <v>0</v>
      </c>
      <c r="O241" s="36">
        <v>0</v>
      </c>
      <c r="R241" s="52">
        <v>0</v>
      </c>
      <c r="S241" s="52">
        <v>0</v>
      </c>
      <c r="T241" s="52">
        <v>0</v>
      </c>
      <c r="U241" s="52">
        <v>0</v>
      </c>
      <c r="V241" s="52">
        <v>0</v>
      </c>
      <c r="W241" s="52">
        <v>0</v>
      </c>
      <c r="X241" s="52">
        <v>0</v>
      </c>
      <c r="Y241" s="52">
        <v>0</v>
      </c>
      <c r="Z241" s="52">
        <v>0</v>
      </c>
      <c r="AA241" s="52">
        <v>0</v>
      </c>
      <c r="AB241" s="52">
        <v>0</v>
      </c>
    </row>
    <row r="242" spans="3:28" hidden="1" x14ac:dyDescent="0.45">
      <c r="C242" s="32" t="s">
        <v>20</v>
      </c>
      <c r="D242" s="33" t="s">
        <v>24</v>
      </c>
      <c r="E242" s="34" t="s">
        <v>38</v>
      </c>
      <c r="F242" s="35" t="s">
        <v>340</v>
      </c>
      <c r="G242" s="36">
        <v>0</v>
      </c>
      <c r="H242" s="36">
        <v>0</v>
      </c>
      <c r="I242" s="36">
        <v>0</v>
      </c>
      <c r="J242" s="36">
        <v>0</v>
      </c>
      <c r="K242" s="53">
        <f t="shared" si="3"/>
        <v>0</v>
      </c>
      <c r="L242" s="36">
        <v>0</v>
      </c>
      <c r="M242" s="36">
        <v>0</v>
      </c>
      <c r="N242" s="36">
        <v>0</v>
      </c>
      <c r="O242" s="36">
        <v>0</v>
      </c>
      <c r="R242" s="52">
        <v>0</v>
      </c>
      <c r="S242" s="52">
        <v>0</v>
      </c>
      <c r="T242" s="52">
        <v>0</v>
      </c>
      <c r="U242" s="52">
        <v>0</v>
      </c>
      <c r="V242" s="52">
        <v>0</v>
      </c>
      <c r="W242" s="52">
        <v>0</v>
      </c>
      <c r="X242" s="52">
        <v>0</v>
      </c>
      <c r="Y242" s="52">
        <v>0</v>
      </c>
      <c r="Z242" s="52">
        <v>0</v>
      </c>
      <c r="AA242" s="52">
        <v>0</v>
      </c>
      <c r="AB242" s="52">
        <v>0</v>
      </c>
    </row>
    <row r="243" spans="3:28" hidden="1" x14ac:dyDescent="0.45">
      <c r="C243" s="32" t="s">
        <v>20</v>
      </c>
      <c r="D243" s="33" t="s">
        <v>25</v>
      </c>
      <c r="E243" s="34" t="s">
        <v>38</v>
      </c>
      <c r="F243" s="35" t="s">
        <v>341</v>
      </c>
      <c r="G243" s="36">
        <v>0</v>
      </c>
      <c r="H243" s="36">
        <v>0</v>
      </c>
      <c r="I243" s="36">
        <v>0</v>
      </c>
      <c r="J243" s="36">
        <v>0</v>
      </c>
      <c r="K243" s="53">
        <f t="shared" si="3"/>
        <v>0</v>
      </c>
      <c r="L243" s="36">
        <v>0</v>
      </c>
      <c r="M243" s="36">
        <v>0</v>
      </c>
      <c r="N243" s="36">
        <v>0</v>
      </c>
      <c r="O243" s="36">
        <v>0</v>
      </c>
      <c r="R243" s="52">
        <v>0</v>
      </c>
      <c r="S243" s="52">
        <v>0</v>
      </c>
      <c r="T243" s="52">
        <v>0</v>
      </c>
      <c r="U243" s="52">
        <v>0</v>
      </c>
      <c r="V243" s="52">
        <v>0</v>
      </c>
      <c r="W243" s="52">
        <v>0</v>
      </c>
      <c r="X243" s="52">
        <v>0</v>
      </c>
      <c r="Y243" s="52">
        <v>0</v>
      </c>
      <c r="Z243" s="52">
        <v>0</v>
      </c>
      <c r="AA243" s="52">
        <v>0</v>
      </c>
      <c r="AB243" s="52">
        <v>0</v>
      </c>
    </row>
    <row r="244" spans="3:28" hidden="1" x14ac:dyDescent="0.45">
      <c r="C244" s="32" t="s">
        <v>20</v>
      </c>
      <c r="D244" s="33" t="s">
        <v>26</v>
      </c>
      <c r="E244" s="34" t="s">
        <v>38</v>
      </c>
      <c r="F244" s="35" t="s">
        <v>342</v>
      </c>
      <c r="G244" s="36">
        <v>0</v>
      </c>
      <c r="H244" s="36">
        <v>0</v>
      </c>
      <c r="I244" s="36">
        <v>0</v>
      </c>
      <c r="J244" s="36">
        <v>0</v>
      </c>
      <c r="K244" s="53">
        <f t="shared" si="3"/>
        <v>0</v>
      </c>
      <c r="L244" s="36">
        <v>0</v>
      </c>
      <c r="M244" s="36">
        <v>0</v>
      </c>
      <c r="N244" s="36">
        <v>0</v>
      </c>
      <c r="O244" s="36">
        <v>0</v>
      </c>
      <c r="R244" s="52">
        <v>0</v>
      </c>
      <c r="S244" s="52">
        <v>0</v>
      </c>
      <c r="T244" s="52">
        <v>0</v>
      </c>
      <c r="U244" s="52">
        <v>0</v>
      </c>
      <c r="V244" s="52">
        <v>0</v>
      </c>
      <c r="W244" s="52">
        <v>0</v>
      </c>
      <c r="X244" s="52">
        <v>0</v>
      </c>
      <c r="Y244" s="52">
        <v>0</v>
      </c>
      <c r="Z244" s="52">
        <v>0</v>
      </c>
      <c r="AA244" s="52">
        <v>0</v>
      </c>
      <c r="AB244" s="52">
        <v>0</v>
      </c>
    </row>
    <row r="245" spans="3:28" hidden="1" x14ac:dyDescent="0.45">
      <c r="C245" s="32" t="s">
        <v>20</v>
      </c>
      <c r="D245" s="33" t="s">
        <v>3</v>
      </c>
      <c r="E245" s="34" t="s">
        <v>38</v>
      </c>
      <c r="F245" s="35" t="s">
        <v>343</v>
      </c>
      <c r="G245" s="36">
        <v>0</v>
      </c>
      <c r="H245" s="36">
        <v>0</v>
      </c>
      <c r="I245" s="36">
        <v>0</v>
      </c>
      <c r="J245" s="36">
        <v>0</v>
      </c>
      <c r="K245" s="53">
        <f t="shared" si="3"/>
        <v>0</v>
      </c>
      <c r="L245" s="36">
        <v>0</v>
      </c>
      <c r="M245" s="36">
        <v>0</v>
      </c>
      <c r="N245" s="36">
        <v>0</v>
      </c>
      <c r="O245" s="36">
        <v>0</v>
      </c>
      <c r="R245" s="52">
        <v>0</v>
      </c>
      <c r="S245" s="52">
        <v>0</v>
      </c>
      <c r="T245" s="52">
        <v>0</v>
      </c>
      <c r="U245" s="52">
        <v>0</v>
      </c>
      <c r="V245" s="52">
        <v>0</v>
      </c>
      <c r="W245" s="52">
        <v>0</v>
      </c>
      <c r="X245" s="52">
        <v>0</v>
      </c>
      <c r="Y245" s="52">
        <v>0</v>
      </c>
      <c r="Z245" s="52">
        <v>0</v>
      </c>
      <c r="AA245" s="52">
        <v>0</v>
      </c>
      <c r="AB245" s="52">
        <v>0</v>
      </c>
    </row>
    <row r="246" spans="3:28" hidden="1" x14ac:dyDescent="0.45">
      <c r="C246" s="32" t="s">
        <v>20</v>
      </c>
      <c r="D246" s="33" t="s">
        <v>27</v>
      </c>
      <c r="E246" s="34" t="s">
        <v>38</v>
      </c>
      <c r="F246" s="35" t="s">
        <v>344</v>
      </c>
      <c r="G246" s="36">
        <v>0</v>
      </c>
      <c r="H246" s="36">
        <v>0</v>
      </c>
      <c r="I246" s="36">
        <v>0</v>
      </c>
      <c r="J246" s="36">
        <v>0</v>
      </c>
      <c r="K246" s="53">
        <f t="shared" si="3"/>
        <v>0</v>
      </c>
      <c r="L246" s="36">
        <v>0</v>
      </c>
      <c r="M246" s="36">
        <v>0</v>
      </c>
      <c r="N246" s="36">
        <v>0</v>
      </c>
      <c r="O246" s="36">
        <v>0</v>
      </c>
      <c r="R246" s="52">
        <v>0</v>
      </c>
      <c r="S246" s="52">
        <v>0</v>
      </c>
      <c r="T246" s="52">
        <v>0</v>
      </c>
      <c r="U246" s="52">
        <v>0</v>
      </c>
      <c r="V246" s="52">
        <v>0</v>
      </c>
      <c r="W246" s="52">
        <v>0</v>
      </c>
      <c r="X246" s="52">
        <v>0</v>
      </c>
      <c r="Y246" s="52">
        <v>0</v>
      </c>
      <c r="Z246" s="52">
        <v>0</v>
      </c>
      <c r="AA246" s="52">
        <v>0</v>
      </c>
      <c r="AB246" s="52">
        <v>0</v>
      </c>
    </row>
    <row r="247" spans="3:28" hidden="1" x14ac:dyDescent="0.45">
      <c r="C247" s="32" t="s">
        <v>20</v>
      </c>
      <c r="D247" s="33" t="s">
        <v>4</v>
      </c>
      <c r="E247" s="34" t="s">
        <v>38</v>
      </c>
      <c r="F247" s="35" t="s">
        <v>345</v>
      </c>
      <c r="G247" s="36">
        <v>0</v>
      </c>
      <c r="H247" s="36">
        <v>0</v>
      </c>
      <c r="I247" s="36">
        <v>0</v>
      </c>
      <c r="J247" s="36">
        <v>0</v>
      </c>
      <c r="K247" s="53">
        <f t="shared" si="3"/>
        <v>0</v>
      </c>
      <c r="L247" s="36">
        <v>0</v>
      </c>
      <c r="M247" s="36">
        <v>0</v>
      </c>
      <c r="N247" s="36">
        <v>0</v>
      </c>
      <c r="O247" s="36">
        <v>0</v>
      </c>
      <c r="R247" s="52">
        <v>0</v>
      </c>
      <c r="S247" s="52">
        <v>0</v>
      </c>
      <c r="T247" s="52">
        <v>0</v>
      </c>
      <c r="U247" s="52">
        <v>0</v>
      </c>
      <c r="V247" s="52">
        <v>0</v>
      </c>
      <c r="W247" s="52">
        <v>0</v>
      </c>
      <c r="X247" s="52">
        <v>0</v>
      </c>
      <c r="Y247" s="52">
        <v>0</v>
      </c>
      <c r="Z247" s="52">
        <v>0</v>
      </c>
      <c r="AA247" s="52">
        <v>0</v>
      </c>
      <c r="AB247" s="52">
        <v>0</v>
      </c>
    </row>
    <row r="248" spans="3:28" hidden="1" x14ac:dyDescent="0.45">
      <c r="C248" s="32" t="s">
        <v>20</v>
      </c>
      <c r="D248" s="33" t="s">
        <v>28</v>
      </c>
      <c r="E248" s="34" t="s">
        <v>38</v>
      </c>
      <c r="F248" s="35" t="s">
        <v>196</v>
      </c>
      <c r="G248" s="36">
        <v>0</v>
      </c>
      <c r="H248" s="36">
        <v>0</v>
      </c>
      <c r="I248" s="36">
        <v>0</v>
      </c>
      <c r="J248" s="36">
        <v>0</v>
      </c>
      <c r="K248" s="53">
        <f t="shared" si="3"/>
        <v>0</v>
      </c>
      <c r="L248" s="36">
        <v>0</v>
      </c>
      <c r="M248" s="36">
        <v>0</v>
      </c>
      <c r="N248" s="36">
        <v>0</v>
      </c>
      <c r="O248" s="36">
        <v>0</v>
      </c>
      <c r="R248" s="52">
        <v>0</v>
      </c>
      <c r="S248" s="52">
        <v>0</v>
      </c>
      <c r="T248" s="52">
        <v>0</v>
      </c>
      <c r="U248" s="52">
        <v>0</v>
      </c>
      <c r="V248" s="52">
        <v>0</v>
      </c>
      <c r="W248" s="52">
        <v>0</v>
      </c>
      <c r="X248" s="52">
        <v>0</v>
      </c>
      <c r="Y248" s="52">
        <v>0</v>
      </c>
      <c r="Z248" s="52">
        <v>0</v>
      </c>
      <c r="AA248" s="52">
        <v>0</v>
      </c>
      <c r="AB248" s="52">
        <v>0</v>
      </c>
    </row>
    <row r="249" spans="3:28" hidden="1" x14ac:dyDescent="0.45">
      <c r="C249" s="32" t="s">
        <v>20</v>
      </c>
      <c r="D249" s="33" t="s">
        <v>29</v>
      </c>
      <c r="E249" s="34" t="s">
        <v>38</v>
      </c>
      <c r="F249" s="35" t="s">
        <v>346</v>
      </c>
      <c r="G249" s="36">
        <v>0</v>
      </c>
      <c r="H249" s="36">
        <v>0</v>
      </c>
      <c r="I249" s="36">
        <v>0</v>
      </c>
      <c r="J249" s="36">
        <v>0</v>
      </c>
      <c r="K249" s="53">
        <f t="shared" si="3"/>
        <v>0</v>
      </c>
      <c r="L249" s="36">
        <v>0</v>
      </c>
      <c r="M249" s="36">
        <v>0</v>
      </c>
      <c r="N249" s="36">
        <v>0</v>
      </c>
      <c r="O249" s="36">
        <v>0</v>
      </c>
      <c r="R249" s="52">
        <v>0</v>
      </c>
      <c r="S249" s="52">
        <v>0</v>
      </c>
      <c r="T249" s="52">
        <v>0</v>
      </c>
      <c r="U249" s="52">
        <v>0</v>
      </c>
      <c r="V249" s="52">
        <v>0</v>
      </c>
      <c r="W249" s="52">
        <v>0</v>
      </c>
      <c r="X249" s="52">
        <v>0</v>
      </c>
      <c r="Y249" s="52">
        <v>0</v>
      </c>
      <c r="Z249" s="52">
        <v>0</v>
      </c>
      <c r="AA249" s="52">
        <v>0</v>
      </c>
      <c r="AB249" s="52">
        <v>0</v>
      </c>
    </row>
    <row r="250" spans="3:28" hidden="1" x14ac:dyDescent="0.45">
      <c r="C250" s="32" t="s">
        <v>20</v>
      </c>
      <c r="D250" s="33" t="s">
        <v>30</v>
      </c>
      <c r="E250" s="34" t="s">
        <v>38</v>
      </c>
      <c r="F250" s="35" t="s">
        <v>347</v>
      </c>
      <c r="G250" s="36">
        <v>0</v>
      </c>
      <c r="H250" s="36">
        <v>0</v>
      </c>
      <c r="I250" s="36">
        <v>0</v>
      </c>
      <c r="J250" s="36">
        <v>0</v>
      </c>
      <c r="K250" s="53">
        <f t="shared" si="3"/>
        <v>0</v>
      </c>
      <c r="L250" s="36">
        <v>0</v>
      </c>
      <c r="M250" s="36">
        <v>0</v>
      </c>
      <c r="N250" s="36">
        <v>0</v>
      </c>
      <c r="O250" s="36">
        <v>0</v>
      </c>
      <c r="R250" s="52">
        <v>0</v>
      </c>
      <c r="S250" s="52">
        <v>0</v>
      </c>
      <c r="T250" s="52">
        <v>0</v>
      </c>
      <c r="U250" s="52">
        <v>0</v>
      </c>
      <c r="V250" s="52">
        <v>0</v>
      </c>
      <c r="W250" s="52">
        <v>0</v>
      </c>
      <c r="X250" s="52">
        <v>0</v>
      </c>
      <c r="Y250" s="52">
        <v>0</v>
      </c>
      <c r="Z250" s="52">
        <v>0</v>
      </c>
      <c r="AA250" s="52">
        <v>0</v>
      </c>
      <c r="AB250" s="52">
        <v>0</v>
      </c>
    </row>
    <row r="251" spans="3:28" hidden="1" x14ac:dyDescent="0.45">
      <c r="C251" s="32" t="s">
        <v>20</v>
      </c>
      <c r="D251" s="33" t="s">
        <v>31</v>
      </c>
      <c r="E251" s="34" t="s">
        <v>38</v>
      </c>
      <c r="F251" s="35" t="s">
        <v>348</v>
      </c>
      <c r="G251" s="36">
        <v>0</v>
      </c>
      <c r="H251" s="36">
        <v>0</v>
      </c>
      <c r="I251" s="36">
        <v>0</v>
      </c>
      <c r="J251" s="36">
        <v>0</v>
      </c>
      <c r="K251" s="53">
        <f t="shared" si="3"/>
        <v>0</v>
      </c>
      <c r="L251" s="36">
        <v>0</v>
      </c>
      <c r="M251" s="36">
        <v>0</v>
      </c>
      <c r="N251" s="36">
        <v>0</v>
      </c>
      <c r="O251" s="36">
        <v>0</v>
      </c>
      <c r="R251" s="52">
        <v>0</v>
      </c>
      <c r="S251" s="52">
        <v>0</v>
      </c>
      <c r="T251" s="52">
        <v>0</v>
      </c>
      <c r="U251" s="52">
        <v>0</v>
      </c>
      <c r="V251" s="52">
        <v>0</v>
      </c>
      <c r="W251" s="52">
        <v>0</v>
      </c>
      <c r="X251" s="52">
        <v>0</v>
      </c>
      <c r="Y251" s="52">
        <v>0</v>
      </c>
      <c r="Z251" s="52">
        <v>0</v>
      </c>
      <c r="AA251" s="52">
        <v>0</v>
      </c>
      <c r="AB251" s="52">
        <v>0</v>
      </c>
    </row>
    <row r="252" spans="3:28" hidden="1" x14ac:dyDescent="0.45">
      <c r="C252" s="32" t="s">
        <v>20</v>
      </c>
      <c r="D252" s="33" t="s">
        <v>86</v>
      </c>
      <c r="E252" s="34" t="s">
        <v>38</v>
      </c>
      <c r="F252" s="35" t="s">
        <v>349</v>
      </c>
      <c r="G252" s="36">
        <v>0</v>
      </c>
      <c r="H252" s="36">
        <v>0</v>
      </c>
      <c r="I252" s="36">
        <v>0</v>
      </c>
      <c r="J252" s="36">
        <v>0</v>
      </c>
      <c r="K252" s="53">
        <f t="shared" si="3"/>
        <v>0</v>
      </c>
      <c r="L252" s="36">
        <v>0</v>
      </c>
      <c r="M252" s="36">
        <v>0</v>
      </c>
      <c r="N252" s="36">
        <v>0</v>
      </c>
      <c r="O252" s="36">
        <v>0</v>
      </c>
      <c r="R252" s="52">
        <v>0</v>
      </c>
      <c r="S252" s="52">
        <v>0</v>
      </c>
      <c r="T252" s="52">
        <v>0</v>
      </c>
      <c r="U252" s="52">
        <v>0</v>
      </c>
      <c r="V252" s="52">
        <v>0</v>
      </c>
      <c r="W252" s="52">
        <v>0</v>
      </c>
      <c r="X252" s="52">
        <v>0</v>
      </c>
      <c r="Y252" s="52">
        <v>0</v>
      </c>
      <c r="Z252" s="52">
        <v>0</v>
      </c>
      <c r="AA252" s="52">
        <v>0</v>
      </c>
      <c r="AB252" s="52">
        <v>0</v>
      </c>
    </row>
    <row r="253" spans="3:28" hidden="1" x14ac:dyDescent="0.45">
      <c r="C253" s="32" t="s">
        <v>20</v>
      </c>
      <c r="D253" s="33" t="s">
        <v>54</v>
      </c>
      <c r="E253" s="34" t="s">
        <v>38</v>
      </c>
      <c r="F253" s="35" t="s">
        <v>350</v>
      </c>
      <c r="G253" s="36">
        <v>0</v>
      </c>
      <c r="H253" s="36">
        <v>0</v>
      </c>
      <c r="I253" s="36">
        <v>0</v>
      </c>
      <c r="J253" s="36">
        <v>0</v>
      </c>
      <c r="K253" s="53">
        <f t="shared" si="3"/>
        <v>0</v>
      </c>
      <c r="L253" s="36">
        <v>0</v>
      </c>
      <c r="M253" s="36">
        <v>0</v>
      </c>
      <c r="N253" s="36">
        <v>0</v>
      </c>
      <c r="O253" s="36">
        <v>0</v>
      </c>
      <c r="R253" s="52">
        <v>0</v>
      </c>
      <c r="S253" s="52">
        <v>0</v>
      </c>
      <c r="T253" s="52">
        <v>0</v>
      </c>
      <c r="U253" s="52">
        <v>0</v>
      </c>
      <c r="V253" s="52">
        <v>0</v>
      </c>
      <c r="W253" s="52">
        <v>0</v>
      </c>
      <c r="X253" s="52">
        <v>0</v>
      </c>
      <c r="Y253" s="52">
        <v>0</v>
      </c>
      <c r="Z253" s="52">
        <v>0</v>
      </c>
      <c r="AA253" s="52">
        <v>0</v>
      </c>
      <c r="AB253" s="52">
        <v>0</v>
      </c>
    </row>
    <row r="254" spans="3:28" hidden="1" x14ac:dyDescent="0.45">
      <c r="C254" s="32" t="s">
        <v>20</v>
      </c>
      <c r="D254" s="33" t="s">
        <v>58</v>
      </c>
      <c r="E254" s="34" t="s">
        <v>38</v>
      </c>
      <c r="F254" s="35" t="s">
        <v>351</v>
      </c>
      <c r="G254" s="36">
        <v>0</v>
      </c>
      <c r="H254" s="36">
        <v>0</v>
      </c>
      <c r="I254" s="36">
        <v>0</v>
      </c>
      <c r="J254" s="36">
        <v>0</v>
      </c>
      <c r="K254" s="53">
        <f t="shared" si="3"/>
        <v>0</v>
      </c>
      <c r="L254" s="36">
        <v>0</v>
      </c>
      <c r="M254" s="36">
        <v>0</v>
      </c>
      <c r="N254" s="36">
        <v>0</v>
      </c>
      <c r="O254" s="36">
        <v>0</v>
      </c>
      <c r="R254" s="52">
        <v>0</v>
      </c>
      <c r="S254" s="52">
        <v>0</v>
      </c>
      <c r="T254" s="52">
        <v>0</v>
      </c>
      <c r="U254" s="52">
        <v>0</v>
      </c>
      <c r="V254" s="52">
        <v>0</v>
      </c>
      <c r="W254" s="52">
        <v>0</v>
      </c>
      <c r="X254" s="52">
        <v>0</v>
      </c>
      <c r="Y254" s="52">
        <v>0</v>
      </c>
      <c r="Z254" s="52">
        <v>0</v>
      </c>
      <c r="AA254" s="52">
        <v>0</v>
      </c>
      <c r="AB254" s="52">
        <v>0</v>
      </c>
    </row>
    <row r="255" spans="3:28" hidden="1" x14ac:dyDescent="0.45">
      <c r="C255" s="32" t="s">
        <v>21</v>
      </c>
      <c r="D255" s="33" t="s">
        <v>12</v>
      </c>
      <c r="E255" s="34" t="s">
        <v>39</v>
      </c>
      <c r="F255" s="35" t="s">
        <v>352</v>
      </c>
      <c r="G255" s="36">
        <v>0</v>
      </c>
      <c r="H255" s="36">
        <v>0</v>
      </c>
      <c r="I255" s="36">
        <v>0</v>
      </c>
      <c r="J255" s="36">
        <v>0</v>
      </c>
      <c r="K255" s="53">
        <f t="shared" si="3"/>
        <v>5145.4799999999996</v>
      </c>
      <c r="L255" s="36">
        <v>0</v>
      </c>
      <c r="M255" s="36">
        <v>0</v>
      </c>
      <c r="N255" s="36">
        <v>0</v>
      </c>
      <c r="O255" s="36">
        <v>0</v>
      </c>
      <c r="R255" s="52">
        <v>0</v>
      </c>
      <c r="S255" s="52">
        <v>0</v>
      </c>
      <c r="T255" s="52">
        <v>0</v>
      </c>
      <c r="U255" s="52">
        <v>0</v>
      </c>
      <c r="V255" s="52">
        <v>0</v>
      </c>
      <c r="W255" s="52">
        <v>0</v>
      </c>
      <c r="X255" s="52">
        <v>5093.07</v>
      </c>
      <c r="Y255" s="52">
        <v>52.41</v>
      </c>
      <c r="Z255" s="52">
        <v>0</v>
      </c>
      <c r="AA255" s="52">
        <v>0</v>
      </c>
      <c r="AB255" s="52">
        <v>0</v>
      </c>
    </row>
    <row r="256" spans="3:28" hidden="1" x14ac:dyDescent="0.45">
      <c r="C256" s="32" t="s">
        <v>21</v>
      </c>
      <c r="D256" s="33" t="s">
        <v>14</v>
      </c>
      <c r="E256" s="34" t="s">
        <v>39</v>
      </c>
      <c r="F256" s="35" t="s">
        <v>353</v>
      </c>
      <c r="G256" s="36">
        <v>0</v>
      </c>
      <c r="H256" s="36">
        <v>0</v>
      </c>
      <c r="I256" s="36">
        <v>0</v>
      </c>
      <c r="J256" s="36">
        <v>0</v>
      </c>
      <c r="K256" s="53">
        <f t="shared" si="3"/>
        <v>0</v>
      </c>
      <c r="L256" s="36">
        <v>0</v>
      </c>
      <c r="M256" s="36">
        <v>0</v>
      </c>
      <c r="N256" s="36">
        <v>0</v>
      </c>
      <c r="O256" s="36">
        <v>0</v>
      </c>
      <c r="R256" s="52">
        <v>0</v>
      </c>
      <c r="S256" s="52">
        <v>0</v>
      </c>
      <c r="T256" s="52">
        <v>0</v>
      </c>
      <c r="U256" s="52">
        <v>0</v>
      </c>
      <c r="V256" s="52">
        <v>0</v>
      </c>
      <c r="W256" s="52">
        <v>0</v>
      </c>
      <c r="X256" s="52">
        <v>0</v>
      </c>
      <c r="Y256" s="52">
        <v>0</v>
      </c>
      <c r="Z256" s="52">
        <v>0</v>
      </c>
      <c r="AA256" s="52">
        <v>0</v>
      </c>
      <c r="AB256" s="52">
        <v>0</v>
      </c>
    </row>
    <row r="257" spans="1:28" hidden="1" x14ac:dyDescent="0.45">
      <c r="C257" s="32" t="s">
        <v>21</v>
      </c>
      <c r="D257" s="33" t="s">
        <v>15</v>
      </c>
      <c r="E257" s="34" t="s">
        <v>39</v>
      </c>
      <c r="F257" s="35" t="s">
        <v>354</v>
      </c>
      <c r="G257" s="36">
        <v>0</v>
      </c>
      <c r="H257" s="36">
        <v>0</v>
      </c>
      <c r="I257" s="36">
        <v>0</v>
      </c>
      <c r="J257" s="36">
        <v>0</v>
      </c>
      <c r="K257" s="53">
        <f t="shared" si="3"/>
        <v>0</v>
      </c>
      <c r="L257" s="36">
        <v>0</v>
      </c>
      <c r="M257" s="36">
        <v>0</v>
      </c>
      <c r="N257" s="36">
        <v>0</v>
      </c>
      <c r="O257" s="36">
        <v>0</v>
      </c>
      <c r="R257" s="52">
        <v>0</v>
      </c>
      <c r="S257" s="52">
        <v>0</v>
      </c>
      <c r="T257" s="52">
        <v>0</v>
      </c>
      <c r="U257" s="52">
        <v>0</v>
      </c>
      <c r="V257" s="52">
        <v>0</v>
      </c>
      <c r="W257" s="52">
        <v>0</v>
      </c>
      <c r="X257" s="52">
        <v>0</v>
      </c>
      <c r="Y257" s="52">
        <v>0</v>
      </c>
      <c r="Z257" s="52">
        <v>0</v>
      </c>
      <c r="AA257" s="52">
        <v>0</v>
      </c>
      <c r="AB257" s="52">
        <v>0</v>
      </c>
    </row>
    <row r="258" spans="1:28" hidden="1" x14ac:dyDescent="0.45">
      <c r="C258" s="32" t="s">
        <v>21</v>
      </c>
      <c r="D258" s="33" t="s">
        <v>16</v>
      </c>
      <c r="E258" s="34" t="s">
        <v>39</v>
      </c>
      <c r="F258" s="35" t="s">
        <v>336</v>
      </c>
      <c r="G258" s="36">
        <v>0</v>
      </c>
      <c r="H258" s="36">
        <v>0</v>
      </c>
      <c r="I258" s="36">
        <v>0</v>
      </c>
      <c r="J258" s="36">
        <v>0</v>
      </c>
      <c r="K258" s="53">
        <f t="shared" si="3"/>
        <v>0</v>
      </c>
      <c r="L258" s="36">
        <v>0</v>
      </c>
      <c r="M258" s="36">
        <v>0</v>
      </c>
      <c r="N258" s="36">
        <v>0</v>
      </c>
      <c r="O258" s="36">
        <v>0</v>
      </c>
      <c r="R258" s="52">
        <v>0</v>
      </c>
      <c r="S258" s="52">
        <v>0</v>
      </c>
      <c r="T258" s="52">
        <v>0</v>
      </c>
      <c r="U258" s="52">
        <v>0</v>
      </c>
      <c r="V258" s="52">
        <v>0</v>
      </c>
      <c r="W258" s="52">
        <v>0</v>
      </c>
      <c r="X258" s="52">
        <v>0</v>
      </c>
      <c r="Y258" s="52">
        <v>0</v>
      </c>
      <c r="Z258" s="52">
        <v>0</v>
      </c>
      <c r="AA258" s="52">
        <v>0</v>
      </c>
      <c r="AB258" s="52">
        <v>0</v>
      </c>
    </row>
    <row r="259" spans="1:28" hidden="1" x14ac:dyDescent="0.45">
      <c r="C259" s="32" t="s">
        <v>21</v>
      </c>
      <c r="D259" s="33" t="s">
        <v>17</v>
      </c>
      <c r="E259" s="34" t="s">
        <v>39</v>
      </c>
      <c r="F259" s="35" t="s">
        <v>355</v>
      </c>
      <c r="G259" s="36">
        <v>0</v>
      </c>
      <c r="H259" s="36">
        <v>0</v>
      </c>
      <c r="I259" s="36">
        <v>0</v>
      </c>
      <c r="J259" s="36">
        <v>0</v>
      </c>
      <c r="K259" s="53">
        <f t="shared" si="3"/>
        <v>127.84</v>
      </c>
      <c r="L259" s="36">
        <v>0</v>
      </c>
      <c r="M259" s="36">
        <v>0</v>
      </c>
      <c r="N259" s="36">
        <v>0</v>
      </c>
      <c r="O259" s="36">
        <v>0</v>
      </c>
      <c r="R259" s="52">
        <v>0</v>
      </c>
      <c r="S259" s="52">
        <v>0</v>
      </c>
      <c r="T259" s="52">
        <v>0</v>
      </c>
      <c r="U259" s="52">
        <v>0</v>
      </c>
      <c r="V259" s="52">
        <v>0</v>
      </c>
      <c r="W259" s="52">
        <v>0</v>
      </c>
      <c r="X259" s="52">
        <v>127.84</v>
      </c>
      <c r="Y259" s="52">
        <v>0</v>
      </c>
      <c r="Z259" s="52">
        <v>0</v>
      </c>
      <c r="AA259" s="52">
        <v>0</v>
      </c>
      <c r="AB259" s="52">
        <v>0</v>
      </c>
    </row>
    <row r="260" spans="1:28" hidden="1" x14ac:dyDescent="0.45">
      <c r="C260" s="32" t="s">
        <v>21</v>
      </c>
      <c r="D260" s="33" t="s">
        <v>18</v>
      </c>
      <c r="E260" s="34" t="s">
        <v>39</v>
      </c>
      <c r="F260" s="35" t="s">
        <v>356</v>
      </c>
      <c r="G260" s="36">
        <v>0</v>
      </c>
      <c r="H260" s="36">
        <v>0</v>
      </c>
      <c r="I260" s="36">
        <v>0</v>
      </c>
      <c r="J260" s="36">
        <v>0</v>
      </c>
      <c r="K260" s="53">
        <f t="shared" ref="K260:K323" si="4">SUM(R260:AB260)</f>
        <v>15136.880000000001</v>
      </c>
      <c r="L260" s="36">
        <v>0</v>
      </c>
      <c r="M260" s="36">
        <v>0</v>
      </c>
      <c r="N260" s="36">
        <v>0</v>
      </c>
      <c r="O260" s="36">
        <v>0</v>
      </c>
      <c r="R260" s="52">
        <v>125.18</v>
      </c>
      <c r="S260" s="52">
        <v>826.41</v>
      </c>
      <c r="T260" s="52">
        <v>0</v>
      </c>
      <c r="U260" s="52">
        <v>0</v>
      </c>
      <c r="V260" s="52">
        <v>0</v>
      </c>
      <c r="W260" s="52">
        <v>0</v>
      </c>
      <c r="X260" s="52">
        <v>12432.44</v>
      </c>
      <c r="Y260" s="52">
        <v>1752.85</v>
      </c>
      <c r="Z260" s="52">
        <v>0</v>
      </c>
      <c r="AA260" s="52">
        <v>0</v>
      </c>
      <c r="AB260" s="52">
        <v>0</v>
      </c>
    </row>
    <row r="261" spans="1:28" hidden="1" x14ac:dyDescent="0.45">
      <c r="C261" s="32" t="s">
        <v>21</v>
      </c>
      <c r="D261" s="33" t="s">
        <v>19</v>
      </c>
      <c r="E261" s="34" t="s">
        <v>39</v>
      </c>
      <c r="F261" s="37" t="s">
        <v>357</v>
      </c>
      <c r="G261" s="36">
        <v>0</v>
      </c>
      <c r="H261" s="36">
        <v>0</v>
      </c>
      <c r="I261" s="36">
        <v>0</v>
      </c>
      <c r="J261" s="36">
        <v>0</v>
      </c>
      <c r="K261" s="53">
        <f t="shared" si="4"/>
        <v>7674.4199999999992</v>
      </c>
      <c r="L261" s="36">
        <v>0</v>
      </c>
      <c r="M261" s="36">
        <v>0</v>
      </c>
      <c r="N261" s="36">
        <v>0</v>
      </c>
      <c r="O261" s="36">
        <v>0</v>
      </c>
      <c r="R261" s="52">
        <v>109.27</v>
      </c>
      <c r="S261" s="52">
        <v>9.2100000000000009</v>
      </c>
      <c r="T261" s="52">
        <v>0</v>
      </c>
      <c r="U261" s="52">
        <v>0</v>
      </c>
      <c r="V261" s="52">
        <v>0</v>
      </c>
      <c r="W261" s="52">
        <v>0</v>
      </c>
      <c r="X261" s="52">
        <f>114.96+7440.98</f>
        <v>7555.94</v>
      </c>
      <c r="Y261" s="52">
        <v>0</v>
      </c>
      <c r="Z261" s="52">
        <v>0</v>
      </c>
      <c r="AA261" s="52">
        <v>0</v>
      </c>
      <c r="AB261" s="52">
        <v>0</v>
      </c>
    </row>
    <row r="262" spans="1:28" hidden="1" x14ac:dyDescent="0.45">
      <c r="C262" s="32" t="s">
        <v>21</v>
      </c>
      <c r="D262" s="33" t="s">
        <v>20</v>
      </c>
      <c r="E262" s="34" t="s">
        <v>39</v>
      </c>
      <c r="F262" s="37" t="s">
        <v>358</v>
      </c>
      <c r="G262" s="36">
        <v>0</v>
      </c>
      <c r="H262" s="36">
        <v>0</v>
      </c>
      <c r="I262" s="36">
        <v>0</v>
      </c>
      <c r="J262" s="36">
        <v>0</v>
      </c>
      <c r="K262" s="53">
        <f t="shared" si="4"/>
        <v>909.84</v>
      </c>
      <c r="L262" s="36">
        <v>0</v>
      </c>
      <c r="M262" s="36">
        <v>0</v>
      </c>
      <c r="N262" s="36">
        <v>0</v>
      </c>
      <c r="O262" s="36">
        <v>0</v>
      </c>
      <c r="R262" s="52">
        <v>51.34</v>
      </c>
      <c r="S262" s="52">
        <v>3.99</v>
      </c>
      <c r="T262" s="52">
        <v>0</v>
      </c>
      <c r="U262" s="52">
        <v>0</v>
      </c>
      <c r="V262" s="52">
        <v>0</v>
      </c>
      <c r="W262" s="52">
        <v>0</v>
      </c>
      <c r="X262" s="52">
        <v>749.15</v>
      </c>
      <c r="Y262" s="52">
        <v>105.36</v>
      </c>
      <c r="Z262" s="52">
        <v>0</v>
      </c>
      <c r="AA262" s="52">
        <v>0</v>
      </c>
      <c r="AB262" s="52">
        <v>0</v>
      </c>
    </row>
    <row r="263" spans="1:28" hidden="1" x14ac:dyDescent="0.45">
      <c r="C263" s="32" t="s">
        <v>21</v>
      </c>
      <c r="D263" s="33" t="s">
        <v>21</v>
      </c>
      <c r="E263" s="34" t="s">
        <v>39</v>
      </c>
      <c r="F263" s="37" t="s">
        <v>359</v>
      </c>
      <c r="G263" s="36">
        <v>0</v>
      </c>
      <c r="H263" s="36">
        <v>0</v>
      </c>
      <c r="I263" s="36">
        <v>0</v>
      </c>
      <c r="J263" s="36">
        <v>0</v>
      </c>
      <c r="K263" s="53">
        <f t="shared" si="4"/>
        <v>4499</v>
      </c>
      <c r="L263" s="36">
        <v>0</v>
      </c>
      <c r="M263" s="36">
        <v>0</v>
      </c>
      <c r="N263" s="36">
        <v>0</v>
      </c>
      <c r="O263" s="36">
        <v>0</v>
      </c>
      <c r="R263" s="52">
        <v>0</v>
      </c>
      <c r="S263" s="52">
        <v>17.920000000000002</v>
      </c>
      <c r="T263" s="52">
        <v>0</v>
      </c>
      <c r="U263" s="52">
        <v>0</v>
      </c>
      <c r="V263" s="52">
        <v>0</v>
      </c>
      <c r="W263" s="52">
        <v>0</v>
      </c>
      <c r="X263" s="52">
        <v>4481.08</v>
      </c>
      <c r="Y263" s="52">
        <v>0</v>
      </c>
      <c r="Z263" s="52">
        <v>0</v>
      </c>
      <c r="AA263" s="52">
        <v>0</v>
      </c>
      <c r="AB263" s="52">
        <v>0</v>
      </c>
    </row>
    <row r="264" spans="1:28" hidden="1" x14ac:dyDescent="0.45">
      <c r="C264" s="32" t="s">
        <v>21</v>
      </c>
      <c r="D264" s="33" t="s">
        <v>22</v>
      </c>
      <c r="E264" s="34" t="s">
        <v>39</v>
      </c>
      <c r="F264" s="37" t="s">
        <v>360</v>
      </c>
      <c r="G264" s="36">
        <v>0</v>
      </c>
      <c r="H264" s="36">
        <v>0</v>
      </c>
      <c r="I264" s="36">
        <v>0</v>
      </c>
      <c r="J264" s="36">
        <v>0</v>
      </c>
      <c r="K264" s="53">
        <f t="shared" si="4"/>
        <v>23.01</v>
      </c>
      <c r="L264" s="36">
        <v>0</v>
      </c>
      <c r="M264" s="36">
        <v>0</v>
      </c>
      <c r="N264" s="36">
        <v>0</v>
      </c>
      <c r="O264" s="36">
        <v>0</v>
      </c>
      <c r="R264" s="52">
        <v>0</v>
      </c>
      <c r="S264" s="52">
        <v>23.01</v>
      </c>
      <c r="T264" s="52">
        <v>0</v>
      </c>
      <c r="U264" s="52">
        <v>0</v>
      </c>
      <c r="V264" s="52">
        <v>0</v>
      </c>
      <c r="W264" s="52">
        <v>0</v>
      </c>
      <c r="X264" s="52">
        <v>0</v>
      </c>
      <c r="Y264" s="52">
        <v>0</v>
      </c>
      <c r="Z264" s="52">
        <v>0</v>
      </c>
      <c r="AA264" s="52">
        <v>0</v>
      </c>
      <c r="AB264" s="52">
        <v>0</v>
      </c>
    </row>
    <row r="265" spans="1:28" hidden="1" x14ac:dyDescent="0.45">
      <c r="C265" s="32" t="s">
        <v>21</v>
      </c>
      <c r="D265" s="33" t="s">
        <v>23</v>
      </c>
      <c r="E265" s="34" t="s">
        <v>39</v>
      </c>
      <c r="F265" s="37" t="s">
        <v>361</v>
      </c>
      <c r="G265" s="36">
        <v>0</v>
      </c>
      <c r="H265" s="36">
        <v>0</v>
      </c>
      <c r="I265" s="36">
        <v>0</v>
      </c>
      <c r="J265" s="36">
        <v>0</v>
      </c>
      <c r="K265" s="53">
        <f t="shared" si="4"/>
        <v>913.78</v>
      </c>
      <c r="L265" s="36">
        <v>0</v>
      </c>
      <c r="M265" s="36">
        <v>0</v>
      </c>
      <c r="N265" s="36">
        <v>0</v>
      </c>
      <c r="O265" s="36">
        <v>0</v>
      </c>
      <c r="R265" s="52">
        <v>0</v>
      </c>
      <c r="S265" s="52">
        <v>0</v>
      </c>
      <c r="T265" s="52">
        <v>0</v>
      </c>
      <c r="U265" s="52">
        <v>0</v>
      </c>
      <c r="V265" s="52">
        <v>0</v>
      </c>
      <c r="W265" s="52">
        <v>0</v>
      </c>
      <c r="X265" s="52">
        <v>913.78</v>
      </c>
      <c r="Y265" s="52">
        <v>0</v>
      </c>
      <c r="Z265" s="52">
        <v>0</v>
      </c>
      <c r="AA265" s="52">
        <v>0</v>
      </c>
      <c r="AB265" s="52">
        <v>0</v>
      </c>
    </row>
    <row r="266" spans="1:28" hidden="1" x14ac:dyDescent="0.45">
      <c r="C266" s="32" t="s">
        <v>21</v>
      </c>
      <c r="D266" s="33" t="s">
        <v>24</v>
      </c>
      <c r="E266" s="34" t="s">
        <v>39</v>
      </c>
      <c r="F266" s="37" t="s">
        <v>362</v>
      </c>
      <c r="G266" s="36">
        <v>0</v>
      </c>
      <c r="H266" s="36">
        <v>0</v>
      </c>
      <c r="I266" s="36">
        <v>0</v>
      </c>
      <c r="J266" s="36">
        <v>0</v>
      </c>
      <c r="K266" s="53">
        <f t="shared" si="4"/>
        <v>1702.91</v>
      </c>
      <c r="L266" s="36">
        <v>0</v>
      </c>
      <c r="M266" s="36">
        <v>0</v>
      </c>
      <c r="N266" s="36">
        <v>0</v>
      </c>
      <c r="O266" s="36">
        <v>0</v>
      </c>
      <c r="R266" s="52">
        <v>0</v>
      </c>
      <c r="S266" s="52">
        <v>0</v>
      </c>
      <c r="T266" s="52">
        <v>0</v>
      </c>
      <c r="U266" s="52">
        <v>0</v>
      </c>
      <c r="V266" s="52">
        <v>0</v>
      </c>
      <c r="W266" s="52">
        <v>0</v>
      </c>
      <c r="X266" s="52">
        <v>1702.91</v>
      </c>
      <c r="Y266" s="52">
        <v>0</v>
      </c>
      <c r="Z266" s="52">
        <v>0</v>
      </c>
      <c r="AA266" s="52">
        <v>0</v>
      </c>
      <c r="AB266" s="52">
        <v>0</v>
      </c>
    </row>
    <row r="267" spans="1:28" hidden="1" x14ac:dyDescent="0.45">
      <c r="C267" s="32" t="s">
        <v>22</v>
      </c>
      <c r="D267" s="33" t="s">
        <v>12</v>
      </c>
      <c r="E267" s="34" t="s">
        <v>40</v>
      </c>
      <c r="F267" s="37" t="s">
        <v>363</v>
      </c>
      <c r="G267" s="36">
        <v>0</v>
      </c>
      <c r="H267" s="36">
        <v>0</v>
      </c>
      <c r="I267" s="36">
        <v>0</v>
      </c>
      <c r="J267" s="36">
        <v>0</v>
      </c>
      <c r="K267" s="53">
        <f t="shared" si="4"/>
        <v>46.17</v>
      </c>
      <c r="L267" s="36">
        <v>0</v>
      </c>
      <c r="M267" s="36">
        <v>0</v>
      </c>
      <c r="N267" s="36">
        <v>0</v>
      </c>
      <c r="O267" s="36">
        <v>0</v>
      </c>
      <c r="R267" s="52">
        <v>0</v>
      </c>
      <c r="S267" s="52">
        <v>0</v>
      </c>
      <c r="T267" s="52">
        <v>0</v>
      </c>
      <c r="U267" s="52">
        <v>0</v>
      </c>
      <c r="V267" s="52">
        <v>0</v>
      </c>
      <c r="W267" s="52">
        <v>0</v>
      </c>
      <c r="X267" s="52">
        <v>0</v>
      </c>
      <c r="Y267" s="52">
        <v>0</v>
      </c>
      <c r="Z267" s="52">
        <v>0</v>
      </c>
      <c r="AA267" s="52">
        <v>46.17</v>
      </c>
      <c r="AB267" s="52">
        <v>0</v>
      </c>
    </row>
    <row r="268" spans="1:28" hidden="1" x14ac:dyDescent="0.45">
      <c r="A268" s="77"/>
      <c r="B268" s="79"/>
      <c r="D268" s="33"/>
      <c r="E268" s="34" t="s">
        <v>40</v>
      </c>
      <c r="F268" s="35" t="s">
        <v>2485</v>
      </c>
      <c r="G268" s="36">
        <v>0</v>
      </c>
      <c r="H268" s="36">
        <v>0</v>
      </c>
      <c r="I268" s="36">
        <v>0</v>
      </c>
      <c r="J268" s="36">
        <v>0</v>
      </c>
      <c r="K268" s="53">
        <f t="shared" si="4"/>
        <v>132.47999999999999</v>
      </c>
      <c r="O268" s="36"/>
      <c r="R268" s="52">
        <v>25.11</v>
      </c>
      <c r="S268" s="52">
        <v>0</v>
      </c>
      <c r="T268" s="52">
        <v>0</v>
      </c>
      <c r="U268" s="52">
        <v>0</v>
      </c>
      <c r="V268" s="52">
        <v>0</v>
      </c>
      <c r="W268" s="52">
        <v>0</v>
      </c>
      <c r="X268" s="52">
        <v>0</v>
      </c>
      <c r="Y268" s="52">
        <v>3.41</v>
      </c>
      <c r="Z268" s="52">
        <v>0</v>
      </c>
      <c r="AA268" s="52">
        <v>103.96</v>
      </c>
      <c r="AB268" s="52">
        <v>0</v>
      </c>
    </row>
    <row r="269" spans="1:28" hidden="1" x14ac:dyDescent="0.45">
      <c r="C269" s="32" t="s">
        <v>22</v>
      </c>
      <c r="D269" s="33" t="s">
        <v>14</v>
      </c>
      <c r="E269" s="34" t="s">
        <v>40</v>
      </c>
      <c r="F269" s="37" t="s">
        <v>364</v>
      </c>
      <c r="G269" s="36">
        <v>0</v>
      </c>
      <c r="H269" s="36">
        <v>0</v>
      </c>
      <c r="I269" s="36">
        <v>0</v>
      </c>
      <c r="J269" s="36">
        <v>0</v>
      </c>
      <c r="K269" s="53">
        <f t="shared" si="4"/>
        <v>0</v>
      </c>
      <c r="L269" s="36">
        <v>0</v>
      </c>
      <c r="M269" s="36">
        <v>0</v>
      </c>
      <c r="N269" s="36">
        <v>0</v>
      </c>
      <c r="O269" s="36">
        <v>0</v>
      </c>
      <c r="R269" s="52">
        <v>0</v>
      </c>
      <c r="S269" s="52">
        <v>0</v>
      </c>
      <c r="T269" s="52">
        <v>0</v>
      </c>
      <c r="U269" s="52">
        <v>0</v>
      </c>
      <c r="V269" s="52">
        <v>0</v>
      </c>
      <c r="W269" s="52">
        <v>0</v>
      </c>
      <c r="X269" s="52">
        <v>0</v>
      </c>
      <c r="Y269" s="52">
        <v>0</v>
      </c>
      <c r="Z269" s="52">
        <v>0</v>
      </c>
      <c r="AA269" s="52">
        <v>0</v>
      </c>
      <c r="AB269" s="52">
        <v>0</v>
      </c>
    </row>
    <row r="270" spans="1:28" hidden="1" x14ac:dyDescent="0.45">
      <c r="C270" s="32" t="s">
        <v>22</v>
      </c>
      <c r="D270" s="33" t="s">
        <v>15</v>
      </c>
      <c r="E270" s="34" t="s">
        <v>40</v>
      </c>
      <c r="F270" s="37" t="s">
        <v>365</v>
      </c>
      <c r="G270" s="36">
        <v>0</v>
      </c>
      <c r="H270" s="36">
        <v>0</v>
      </c>
      <c r="I270" s="36">
        <v>0</v>
      </c>
      <c r="J270" s="36">
        <v>0</v>
      </c>
      <c r="K270" s="53">
        <f t="shared" si="4"/>
        <v>0</v>
      </c>
      <c r="L270" s="36">
        <v>0</v>
      </c>
      <c r="M270" s="36">
        <v>0</v>
      </c>
      <c r="N270" s="36">
        <v>0</v>
      </c>
      <c r="O270" s="36">
        <v>0</v>
      </c>
      <c r="R270" s="52">
        <v>0</v>
      </c>
      <c r="S270" s="52">
        <v>0</v>
      </c>
      <c r="T270" s="52">
        <v>0</v>
      </c>
      <c r="U270" s="52">
        <v>0</v>
      </c>
      <c r="V270" s="52">
        <v>0</v>
      </c>
      <c r="W270" s="52">
        <v>0</v>
      </c>
      <c r="X270" s="52">
        <v>0</v>
      </c>
      <c r="Y270" s="52">
        <v>0</v>
      </c>
      <c r="Z270" s="52">
        <v>0</v>
      </c>
      <c r="AA270" s="52">
        <v>0</v>
      </c>
      <c r="AB270" s="52">
        <v>0</v>
      </c>
    </row>
    <row r="271" spans="1:28" hidden="1" x14ac:dyDescent="0.45">
      <c r="C271" s="32" t="s">
        <v>22</v>
      </c>
      <c r="D271" s="33" t="s">
        <v>16</v>
      </c>
      <c r="E271" s="34" t="s">
        <v>40</v>
      </c>
      <c r="F271" s="37" t="s">
        <v>366</v>
      </c>
      <c r="G271" s="36">
        <v>0</v>
      </c>
      <c r="H271" s="36">
        <v>0</v>
      </c>
      <c r="I271" s="36">
        <v>0</v>
      </c>
      <c r="J271" s="36">
        <v>0</v>
      </c>
      <c r="K271" s="53">
        <f t="shared" si="4"/>
        <v>634.71</v>
      </c>
      <c r="L271" s="36">
        <v>0</v>
      </c>
      <c r="M271" s="36">
        <v>0</v>
      </c>
      <c r="N271" s="36">
        <v>0</v>
      </c>
      <c r="O271" s="36">
        <v>0</v>
      </c>
      <c r="R271" s="52">
        <v>0</v>
      </c>
      <c r="S271" s="52">
        <v>0</v>
      </c>
      <c r="T271" s="52">
        <v>0</v>
      </c>
      <c r="U271" s="52">
        <v>0</v>
      </c>
      <c r="V271" s="52">
        <v>0</v>
      </c>
      <c r="W271" s="52">
        <v>0</v>
      </c>
      <c r="X271" s="52">
        <v>0</v>
      </c>
      <c r="Y271" s="52">
        <v>0</v>
      </c>
      <c r="Z271" s="52">
        <v>0</v>
      </c>
      <c r="AA271" s="52">
        <v>634.71</v>
      </c>
      <c r="AB271" s="52">
        <v>0</v>
      </c>
    </row>
    <row r="272" spans="1:28" hidden="1" x14ac:dyDescent="0.45">
      <c r="C272" s="32" t="s">
        <v>22</v>
      </c>
      <c r="D272" s="33" t="s">
        <v>17</v>
      </c>
      <c r="E272" s="34" t="s">
        <v>40</v>
      </c>
      <c r="F272" s="37" t="s">
        <v>367</v>
      </c>
      <c r="G272" s="36">
        <v>0</v>
      </c>
      <c r="H272" s="36">
        <v>0</v>
      </c>
      <c r="I272" s="36">
        <v>0</v>
      </c>
      <c r="J272" s="36">
        <v>0</v>
      </c>
      <c r="K272" s="53">
        <f t="shared" si="4"/>
        <v>0</v>
      </c>
      <c r="L272" s="36">
        <v>0</v>
      </c>
      <c r="M272" s="36">
        <v>0</v>
      </c>
      <c r="N272" s="36">
        <v>0</v>
      </c>
      <c r="O272" s="36">
        <v>0</v>
      </c>
      <c r="R272" s="52">
        <v>0</v>
      </c>
      <c r="S272" s="52">
        <v>0</v>
      </c>
      <c r="T272" s="52">
        <v>0</v>
      </c>
      <c r="U272" s="52">
        <v>0</v>
      </c>
      <c r="V272" s="52">
        <v>0</v>
      </c>
      <c r="W272" s="52">
        <v>0</v>
      </c>
      <c r="X272" s="52">
        <v>0</v>
      </c>
      <c r="Y272" s="52">
        <v>0</v>
      </c>
      <c r="Z272" s="52">
        <v>0</v>
      </c>
      <c r="AA272" s="52">
        <v>0</v>
      </c>
      <c r="AB272" s="52">
        <v>0</v>
      </c>
    </row>
    <row r="273" spans="3:28" hidden="1" x14ac:dyDescent="0.45">
      <c r="C273" s="32" t="s">
        <v>22</v>
      </c>
      <c r="D273" s="33" t="s">
        <v>18</v>
      </c>
      <c r="E273" s="34" t="s">
        <v>40</v>
      </c>
      <c r="F273" s="37" t="s">
        <v>368</v>
      </c>
      <c r="G273" s="36">
        <v>0</v>
      </c>
      <c r="H273" s="36">
        <v>0</v>
      </c>
      <c r="I273" s="36">
        <v>0</v>
      </c>
      <c r="J273" s="36">
        <v>0</v>
      </c>
      <c r="K273" s="53">
        <f t="shared" si="4"/>
        <v>165.43</v>
      </c>
      <c r="L273" s="36">
        <v>0</v>
      </c>
      <c r="M273" s="36">
        <v>0</v>
      </c>
      <c r="N273" s="36">
        <v>0</v>
      </c>
      <c r="O273" s="36">
        <v>0</v>
      </c>
      <c r="R273" s="52">
        <v>165.43</v>
      </c>
      <c r="S273" s="52">
        <v>0</v>
      </c>
      <c r="T273" s="52">
        <v>0</v>
      </c>
      <c r="U273" s="52">
        <v>0</v>
      </c>
      <c r="V273" s="52">
        <v>0</v>
      </c>
      <c r="W273" s="52">
        <v>0</v>
      </c>
      <c r="X273" s="52">
        <v>0</v>
      </c>
      <c r="Y273" s="52">
        <v>0</v>
      </c>
      <c r="Z273" s="52">
        <v>0</v>
      </c>
      <c r="AA273" s="52">
        <v>0</v>
      </c>
      <c r="AB273" s="52">
        <v>0</v>
      </c>
    </row>
    <row r="274" spans="3:28" hidden="1" x14ac:dyDescent="0.45">
      <c r="C274" s="32" t="s">
        <v>22</v>
      </c>
      <c r="D274" s="33" t="s">
        <v>19</v>
      </c>
      <c r="E274" s="34" t="s">
        <v>40</v>
      </c>
      <c r="F274" s="37" t="s">
        <v>369</v>
      </c>
      <c r="G274" s="36">
        <v>0</v>
      </c>
      <c r="H274" s="36">
        <v>0</v>
      </c>
      <c r="I274" s="36">
        <v>0</v>
      </c>
      <c r="J274" s="36">
        <v>0</v>
      </c>
      <c r="K274" s="53">
        <f t="shared" si="4"/>
        <v>12.99</v>
      </c>
      <c r="L274" s="36">
        <v>0</v>
      </c>
      <c r="M274" s="36">
        <v>0</v>
      </c>
      <c r="N274" s="36">
        <v>0</v>
      </c>
      <c r="O274" s="36">
        <v>0</v>
      </c>
      <c r="R274" s="52">
        <v>0</v>
      </c>
      <c r="S274" s="52">
        <v>0</v>
      </c>
      <c r="T274" s="52">
        <v>0</v>
      </c>
      <c r="U274" s="52">
        <v>0</v>
      </c>
      <c r="V274" s="52">
        <v>0</v>
      </c>
      <c r="W274" s="52">
        <v>0</v>
      </c>
      <c r="X274" s="52">
        <v>0</v>
      </c>
      <c r="Y274" s="52">
        <v>0</v>
      </c>
      <c r="Z274" s="52">
        <v>0</v>
      </c>
      <c r="AA274" s="52">
        <v>12.99</v>
      </c>
      <c r="AB274" s="52">
        <v>0</v>
      </c>
    </row>
    <row r="275" spans="3:28" hidden="1" x14ac:dyDescent="0.45">
      <c r="C275" s="32" t="s">
        <v>22</v>
      </c>
      <c r="D275" s="33" t="s">
        <v>20</v>
      </c>
      <c r="E275" s="34" t="s">
        <v>40</v>
      </c>
      <c r="F275" s="37" t="s">
        <v>370</v>
      </c>
      <c r="G275" s="36">
        <v>0</v>
      </c>
      <c r="H275" s="36">
        <v>0</v>
      </c>
      <c r="I275" s="36">
        <v>0</v>
      </c>
      <c r="J275" s="36">
        <v>0</v>
      </c>
      <c r="K275" s="53">
        <f t="shared" si="4"/>
        <v>0</v>
      </c>
      <c r="L275" s="36">
        <v>0</v>
      </c>
      <c r="M275" s="36">
        <v>0</v>
      </c>
      <c r="N275" s="36">
        <v>0</v>
      </c>
      <c r="O275" s="36">
        <v>0</v>
      </c>
      <c r="R275" s="52">
        <v>0</v>
      </c>
      <c r="S275" s="52">
        <v>0</v>
      </c>
      <c r="T275" s="52">
        <v>0</v>
      </c>
      <c r="U275" s="52">
        <v>0</v>
      </c>
      <c r="V275" s="52">
        <v>0</v>
      </c>
      <c r="W275" s="52">
        <v>0</v>
      </c>
      <c r="X275" s="52">
        <v>0</v>
      </c>
      <c r="Y275" s="52">
        <v>0</v>
      </c>
      <c r="Z275" s="52">
        <v>0</v>
      </c>
      <c r="AA275" s="52">
        <v>0</v>
      </c>
      <c r="AB275" s="52">
        <v>0</v>
      </c>
    </row>
    <row r="276" spans="3:28" hidden="1" x14ac:dyDescent="0.45">
      <c r="C276" s="32" t="s">
        <v>22</v>
      </c>
      <c r="D276" s="33" t="s">
        <v>21</v>
      </c>
      <c r="E276" s="34" t="s">
        <v>40</v>
      </c>
      <c r="F276" s="37" t="s">
        <v>371</v>
      </c>
      <c r="G276" s="36">
        <v>0</v>
      </c>
      <c r="H276" s="36">
        <v>0</v>
      </c>
      <c r="I276" s="36">
        <v>0</v>
      </c>
      <c r="J276" s="36">
        <v>0</v>
      </c>
      <c r="K276" s="53">
        <f t="shared" si="4"/>
        <v>6088.7900000000009</v>
      </c>
      <c r="L276" s="36">
        <v>0</v>
      </c>
      <c r="M276" s="36">
        <v>0</v>
      </c>
      <c r="N276" s="36">
        <v>0</v>
      </c>
      <c r="O276" s="36">
        <v>0</v>
      </c>
      <c r="R276" s="52">
        <v>938.34</v>
      </c>
      <c r="S276" s="52">
        <v>83.55</v>
      </c>
      <c r="T276" s="52">
        <v>0</v>
      </c>
      <c r="U276" s="52">
        <v>0</v>
      </c>
      <c r="V276" s="52">
        <v>0</v>
      </c>
      <c r="W276" s="52">
        <v>0</v>
      </c>
      <c r="X276" s="52">
        <v>0</v>
      </c>
      <c r="Y276" s="52">
        <v>0</v>
      </c>
      <c r="Z276" s="52">
        <v>0</v>
      </c>
      <c r="AA276" s="52">
        <v>5036.6400000000003</v>
      </c>
      <c r="AB276" s="52">
        <v>30.26</v>
      </c>
    </row>
    <row r="277" spans="3:28" hidden="1" x14ac:dyDescent="0.45">
      <c r="C277" s="32" t="s">
        <v>22</v>
      </c>
      <c r="D277" s="33" t="s">
        <v>22</v>
      </c>
      <c r="E277" s="34" t="s">
        <v>40</v>
      </c>
      <c r="F277" s="37" t="s">
        <v>334</v>
      </c>
      <c r="G277" s="36">
        <v>0</v>
      </c>
      <c r="H277" s="36">
        <v>0</v>
      </c>
      <c r="I277" s="36">
        <v>0</v>
      </c>
      <c r="J277" s="36">
        <v>0</v>
      </c>
      <c r="K277" s="53">
        <f t="shared" si="4"/>
        <v>16.77</v>
      </c>
      <c r="L277" s="36">
        <v>0</v>
      </c>
      <c r="M277" s="36">
        <v>0</v>
      </c>
      <c r="N277" s="36">
        <v>0</v>
      </c>
      <c r="O277" s="36">
        <v>0</v>
      </c>
      <c r="R277" s="52">
        <v>16.77</v>
      </c>
      <c r="S277" s="52">
        <v>0</v>
      </c>
      <c r="T277" s="52">
        <v>0</v>
      </c>
      <c r="U277" s="52">
        <v>0</v>
      </c>
      <c r="V277" s="52">
        <v>0</v>
      </c>
      <c r="W277" s="52">
        <v>0</v>
      </c>
      <c r="X277" s="52">
        <v>0</v>
      </c>
      <c r="Y277" s="52">
        <v>0</v>
      </c>
      <c r="Z277" s="52">
        <v>0</v>
      </c>
      <c r="AA277" s="52">
        <v>0</v>
      </c>
      <c r="AB277" s="52">
        <v>0</v>
      </c>
    </row>
    <row r="278" spans="3:28" hidden="1" x14ac:dyDescent="0.45">
      <c r="C278" s="32" t="s">
        <v>22</v>
      </c>
      <c r="D278" s="33" t="s">
        <v>23</v>
      </c>
      <c r="E278" s="34" t="s">
        <v>40</v>
      </c>
      <c r="F278" s="37" t="s">
        <v>372</v>
      </c>
      <c r="G278" s="36">
        <v>0</v>
      </c>
      <c r="H278" s="36">
        <v>0</v>
      </c>
      <c r="I278" s="36">
        <v>0</v>
      </c>
      <c r="J278" s="36">
        <v>0</v>
      </c>
      <c r="K278" s="53">
        <f t="shared" si="4"/>
        <v>410.19</v>
      </c>
      <c r="L278" s="36">
        <v>0</v>
      </c>
      <c r="M278" s="36">
        <v>0</v>
      </c>
      <c r="N278" s="36">
        <v>0</v>
      </c>
      <c r="O278" s="36">
        <v>0</v>
      </c>
      <c r="R278" s="52">
        <v>19.579999999999998</v>
      </c>
      <c r="S278" s="52">
        <v>0</v>
      </c>
      <c r="T278" s="52">
        <v>0</v>
      </c>
      <c r="U278" s="52">
        <v>0</v>
      </c>
      <c r="V278" s="52">
        <v>0</v>
      </c>
      <c r="W278" s="52">
        <v>0</v>
      </c>
      <c r="X278" s="52">
        <v>0</v>
      </c>
      <c r="Y278" s="52">
        <v>0</v>
      </c>
      <c r="Z278" s="52">
        <v>0</v>
      </c>
      <c r="AA278" s="52">
        <v>390.61</v>
      </c>
      <c r="AB278" s="52">
        <v>0</v>
      </c>
    </row>
    <row r="279" spans="3:28" hidden="1" x14ac:dyDescent="0.45">
      <c r="C279" s="32" t="s">
        <v>22</v>
      </c>
      <c r="D279" s="33" t="s">
        <v>24</v>
      </c>
      <c r="E279" s="34" t="s">
        <v>40</v>
      </c>
      <c r="F279" s="37" t="s">
        <v>373</v>
      </c>
      <c r="G279" s="36">
        <v>0</v>
      </c>
      <c r="H279" s="36">
        <v>0</v>
      </c>
      <c r="I279" s="36">
        <v>0</v>
      </c>
      <c r="J279" s="36">
        <v>0</v>
      </c>
      <c r="K279" s="53">
        <f t="shared" si="4"/>
        <v>0</v>
      </c>
      <c r="L279" s="36">
        <v>0</v>
      </c>
      <c r="M279" s="36">
        <v>0</v>
      </c>
      <c r="N279" s="36">
        <v>0</v>
      </c>
      <c r="O279" s="36">
        <v>0</v>
      </c>
      <c r="R279" s="52">
        <v>0</v>
      </c>
      <c r="S279" s="52">
        <v>0</v>
      </c>
      <c r="T279" s="52">
        <v>0</v>
      </c>
      <c r="U279" s="52">
        <v>0</v>
      </c>
      <c r="V279" s="52">
        <v>0</v>
      </c>
      <c r="W279" s="52">
        <v>0</v>
      </c>
      <c r="X279" s="52">
        <v>0</v>
      </c>
      <c r="Y279" s="52">
        <v>0</v>
      </c>
      <c r="Z279" s="52">
        <v>0</v>
      </c>
      <c r="AA279" s="52">
        <v>0</v>
      </c>
      <c r="AB279" s="52">
        <v>0</v>
      </c>
    </row>
    <row r="280" spans="3:28" hidden="1" x14ac:dyDescent="0.45">
      <c r="C280" s="32" t="s">
        <v>22</v>
      </c>
      <c r="D280" s="33" t="s">
        <v>25</v>
      </c>
      <c r="E280" s="34" t="s">
        <v>40</v>
      </c>
      <c r="F280" s="37" t="s">
        <v>374</v>
      </c>
      <c r="G280" s="36">
        <v>0</v>
      </c>
      <c r="H280" s="36">
        <v>0</v>
      </c>
      <c r="I280" s="36">
        <v>0</v>
      </c>
      <c r="J280" s="36">
        <v>0</v>
      </c>
      <c r="K280" s="53">
        <f t="shared" si="4"/>
        <v>40.08</v>
      </c>
      <c r="L280" s="36">
        <v>0</v>
      </c>
      <c r="M280" s="36">
        <v>0</v>
      </c>
      <c r="N280" s="36">
        <v>0</v>
      </c>
      <c r="O280" s="36">
        <v>0</v>
      </c>
      <c r="R280" s="52">
        <v>40.08</v>
      </c>
      <c r="S280" s="52">
        <v>0</v>
      </c>
      <c r="T280" s="52">
        <v>0</v>
      </c>
      <c r="U280" s="52">
        <v>0</v>
      </c>
      <c r="V280" s="52">
        <v>0</v>
      </c>
      <c r="W280" s="52">
        <v>0</v>
      </c>
      <c r="X280" s="52">
        <v>0</v>
      </c>
      <c r="Y280" s="52">
        <v>0</v>
      </c>
      <c r="Z280" s="52">
        <v>0</v>
      </c>
      <c r="AA280" s="52">
        <v>0</v>
      </c>
      <c r="AB280" s="52">
        <v>0</v>
      </c>
    </row>
    <row r="281" spans="3:28" hidden="1" x14ac:dyDescent="0.45">
      <c r="C281" s="32" t="s">
        <v>22</v>
      </c>
      <c r="D281" s="33" t="s">
        <v>26</v>
      </c>
      <c r="E281" s="34" t="s">
        <v>40</v>
      </c>
      <c r="F281" s="37" t="s">
        <v>375</v>
      </c>
      <c r="G281" s="36">
        <v>0</v>
      </c>
      <c r="H281" s="36">
        <v>0</v>
      </c>
      <c r="I281" s="36">
        <v>0</v>
      </c>
      <c r="J281" s="36">
        <v>0</v>
      </c>
      <c r="K281" s="53">
        <f t="shared" si="4"/>
        <v>117.05000000000001</v>
      </c>
      <c r="L281" s="36">
        <v>0</v>
      </c>
      <c r="M281" s="36">
        <v>0</v>
      </c>
      <c r="N281" s="36">
        <v>0</v>
      </c>
      <c r="O281" s="36">
        <v>0</v>
      </c>
      <c r="R281" s="52">
        <v>36.46</v>
      </c>
      <c r="S281" s="52">
        <v>0</v>
      </c>
      <c r="T281" s="52">
        <v>0</v>
      </c>
      <c r="U281" s="52">
        <v>0</v>
      </c>
      <c r="V281" s="52">
        <v>0</v>
      </c>
      <c r="W281" s="52">
        <v>0</v>
      </c>
      <c r="X281" s="52">
        <v>0</v>
      </c>
      <c r="Y281" s="52">
        <v>0</v>
      </c>
      <c r="Z281" s="52">
        <v>0</v>
      </c>
      <c r="AA281" s="52">
        <v>80.59</v>
      </c>
      <c r="AB281" s="52">
        <v>0</v>
      </c>
    </row>
    <row r="282" spans="3:28" hidden="1" x14ac:dyDescent="0.45">
      <c r="C282" s="32" t="s">
        <v>22</v>
      </c>
      <c r="D282" s="33" t="s">
        <v>3</v>
      </c>
      <c r="E282" s="34" t="s">
        <v>40</v>
      </c>
      <c r="F282" s="37" t="s">
        <v>376</v>
      </c>
      <c r="G282" s="36">
        <v>0</v>
      </c>
      <c r="H282" s="36">
        <v>0</v>
      </c>
      <c r="I282" s="36">
        <v>0</v>
      </c>
      <c r="J282" s="36">
        <v>0</v>
      </c>
      <c r="K282" s="53">
        <f t="shared" si="4"/>
        <v>81.34</v>
      </c>
      <c r="L282" s="36">
        <v>0</v>
      </c>
      <c r="M282" s="36">
        <v>0</v>
      </c>
      <c r="N282" s="36">
        <v>0</v>
      </c>
      <c r="O282" s="36">
        <v>0</v>
      </c>
      <c r="R282" s="52">
        <v>0</v>
      </c>
      <c r="S282" s="52">
        <v>0</v>
      </c>
      <c r="T282" s="52">
        <v>0</v>
      </c>
      <c r="U282" s="52">
        <v>0</v>
      </c>
      <c r="V282" s="52">
        <v>0</v>
      </c>
      <c r="W282" s="52">
        <v>0</v>
      </c>
      <c r="X282" s="52">
        <v>0</v>
      </c>
      <c r="Y282" s="52">
        <v>0</v>
      </c>
      <c r="Z282" s="52">
        <v>0</v>
      </c>
      <c r="AA282" s="52">
        <v>0</v>
      </c>
      <c r="AB282" s="52">
        <v>81.34</v>
      </c>
    </row>
    <row r="283" spans="3:28" hidden="1" x14ac:dyDescent="0.45">
      <c r="D283" s="33"/>
      <c r="E283" s="34" t="s">
        <v>40</v>
      </c>
      <c r="F283" s="35" t="s">
        <v>40</v>
      </c>
      <c r="K283" s="53">
        <f t="shared" si="4"/>
        <v>687.57</v>
      </c>
      <c r="O283" s="36"/>
      <c r="R283" s="52">
        <v>582.11</v>
      </c>
      <c r="S283" s="52">
        <v>0</v>
      </c>
      <c r="T283" s="52">
        <v>0</v>
      </c>
      <c r="U283" s="52">
        <v>0</v>
      </c>
      <c r="V283" s="52">
        <v>0</v>
      </c>
      <c r="W283" s="52">
        <v>0</v>
      </c>
      <c r="X283" s="52">
        <v>0</v>
      </c>
      <c r="Y283" s="52">
        <v>0</v>
      </c>
      <c r="Z283" s="52">
        <v>0</v>
      </c>
      <c r="AA283" s="52">
        <v>105.46</v>
      </c>
      <c r="AB283" s="52">
        <v>0</v>
      </c>
    </row>
    <row r="284" spans="3:28" hidden="1" x14ac:dyDescent="0.45">
      <c r="C284" s="32" t="s">
        <v>22</v>
      </c>
      <c r="D284" s="33" t="s">
        <v>27</v>
      </c>
      <c r="E284" s="34" t="s">
        <v>40</v>
      </c>
      <c r="F284" s="35" t="s">
        <v>377</v>
      </c>
      <c r="G284" s="36">
        <v>0</v>
      </c>
      <c r="H284" s="36">
        <v>0</v>
      </c>
      <c r="I284" s="36">
        <v>0</v>
      </c>
      <c r="J284" s="36">
        <v>0</v>
      </c>
      <c r="K284" s="53">
        <f t="shared" si="4"/>
        <v>0</v>
      </c>
      <c r="L284" s="36">
        <v>0</v>
      </c>
      <c r="M284" s="36">
        <v>0</v>
      </c>
      <c r="N284" s="36">
        <v>0</v>
      </c>
      <c r="O284" s="36">
        <v>0</v>
      </c>
      <c r="R284" s="52">
        <v>0</v>
      </c>
      <c r="S284" s="52">
        <v>0</v>
      </c>
      <c r="T284" s="52">
        <v>0</v>
      </c>
      <c r="U284" s="52">
        <v>0</v>
      </c>
      <c r="V284" s="52">
        <v>0</v>
      </c>
      <c r="W284" s="52">
        <v>0</v>
      </c>
      <c r="X284" s="52">
        <v>0</v>
      </c>
      <c r="Y284" s="52">
        <v>0</v>
      </c>
      <c r="Z284" s="52">
        <v>0</v>
      </c>
      <c r="AA284" s="52">
        <v>0</v>
      </c>
      <c r="AB284" s="52">
        <v>0</v>
      </c>
    </row>
    <row r="285" spans="3:28" hidden="1" x14ac:dyDescent="0.45">
      <c r="C285" s="32" t="s">
        <v>22</v>
      </c>
      <c r="D285" s="33" t="s">
        <v>4</v>
      </c>
      <c r="E285" s="34" t="s">
        <v>40</v>
      </c>
      <c r="F285" s="35" t="s">
        <v>378</v>
      </c>
      <c r="G285" s="36">
        <v>0</v>
      </c>
      <c r="H285" s="36">
        <v>0</v>
      </c>
      <c r="I285" s="36">
        <v>0</v>
      </c>
      <c r="J285" s="36">
        <v>0</v>
      </c>
      <c r="K285" s="53">
        <f t="shared" si="4"/>
        <v>30.990000000000002</v>
      </c>
      <c r="L285" s="36">
        <v>0</v>
      </c>
      <c r="M285" s="36">
        <v>0</v>
      </c>
      <c r="N285" s="36">
        <v>0</v>
      </c>
      <c r="O285" s="36">
        <v>0</v>
      </c>
      <c r="R285" s="52">
        <v>1.92</v>
      </c>
      <c r="S285" s="52">
        <v>0</v>
      </c>
      <c r="T285" s="52">
        <v>0</v>
      </c>
      <c r="U285" s="52">
        <v>0</v>
      </c>
      <c r="V285" s="52">
        <v>0</v>
      </c>
      <c r="W285" s="52">
        <v>0</v>
      </c>
      <c r="X285" s="52">
        <v>0</v>
      </c>
      <c r="Y285" s="52">
        <v>0</v>
      </c>
      <c r="Z285" s="52">
        <v>0</v>
      </c>
      <c r="AA285" s="52">
        <v>29.07</v>
      </c>
      <c r="AB285" s="52">
        <v>0</v>
      </c>
    </row>
    <row r="286" spans="3:28" hidden="1" x14ac:dyDescent="0.45">
      <c r="C286" s="32" t="s">
        <v>22</v>
      </c>
      <c r="D286" s="33" t="s">
        <v>28</v>
      </c>
      <c r="E286" s="34" t="s">
        <v>40</v>
      </c>
      <c r="F286" s="35" t="s">
        <v>379</v>
      </c>
      <c r="G286" s="36">
        <v>0</v>
      </c>
      <c r="H286" s="36">
        <v>0</v>
      </c>
      <c r="I286" s="36">
        <v>0</v>
      </c>
      <c r="J286" s="36">
        <v>0</v>
      </c>
      <c r="K286" s="53">
        <f t="shared" si="4"/>
        <v>0</v>
      </c>
      <c r="L286" s="36">
        <v>0</v>
      </c>
      <c r="M286" s="36">
        <v>0</v>
      </c>
      <c r="N286" s="36">
        <v>0</v>
      </c>
      <c r="O286" s="36">
        <v>0</v>
      </c>
      <c r="R286" s="52">
        <v>0</v>
      </c>
      <c r="S286" s="52">
        <v>0</v>
      </c>
      <c r="T286" s="52">
        <v>0</v>
      </c>
      <c r="U286" s="52">
        <v>0</v>
      </c>
      <c r="V286" s="52">
        <v>0</v>
      </c>
      <c r="W286" s="52">
        <v>0</v>
      </c>
      <c r="X286" s="52">
        <v>0</v>
      </c>
      <c r="Y286" s="52">
        <v>0</v>
      </c>
      <c r="Z286" s="52">
        <v>0</v>
      </c>
      <c r="AA286" s="52">
        <v>0</v>
      </c>
      <c r="AB286" s="52">
        <v>0</v>
      </c>
    </row>
    <row r="287" spans="3:28" hidden="1" x14ac:dyDescent="0.45">
      <c r="C287" s="32" t="s">
        <v>22</v>
      </c>
      <c r="D287" s="33" t="s">
        <v>29</v>
      </c>
      <c r="E287" s="34" t="s">
        <v>40</v>
      </c>
      <c r="F287" s="35" t="s">
        <v>380</v>
      </c>
      <c r="G287" s="36">
        <v>0</v>
      </c>
      <c r="H287" s="36">
        <v>0</v>
      </c>
      <c r="I287" s="36">
        <v>0</v>
      </c>
      <c r="J287" s="36">
        <v>0</v>
      </c>
      <c r="K287" s="53">
        <f t="shared" si="4"/>
        <v>3364.9100000000003</v>
      </c>
      <c r="L287" s="36">
        <v>0</v>
      </c>
      <c r="M287" s="36">
        <v>0</v>
      </c>
      <c r="N287" s="36">
        <v>0</v>
      </c>
      <c r="O287" s="36">
        <v>0</v>
      </c>
      <c r="R287" s="52">
        <v>3359.86</v>
      </c>
      <c r="S287" s="52">
        <v>3.77</v>
      </c>
      <c r="T287" s="52">
        <v>0</v>
      </c>
      <c r="U287" s="52">
        <v>0</v>
      </c>
      <c r="V287" s="52">
        <v>0</v>
      </c>
      <c r="W287" s="52">
        <v>0</v>
      </c>
      <c r="X287" s="52">
        <v>0</v>
      </c>
      <c r="Y287" s="52">
        <v>0</v>
      </c>
      <c r="Z287" s="52">
        <v>0</v>
      </c>
      <c r="AA287" s="52">
        <v>1.28</v>
      </c>
      <c r="AB287" s="52">
        <v>0</v>
      </c>
    </row>
    <row r="288" spans="3:28" hidden="1" x14ac:dyDescent="0.45">
      <c r="C288" s="32" t="s">
        <v>22</v>
      </c>
      <c r="D288" s="33" t="s">
        <v>30</v>
      </c>
      <c r="E288" s="34" t="s">
        <v>40</v>
      </c>
      <c r="F288" s="35" t="s">
        <v>381</v>
      </c>
      <c r="G288" s="36">
        <v>0</v>
      </c>
      <c r="H288" s="36">
        <v>0</v>
      </c>
      <c r="I288" s="36">
        <v>0</v>
      </c>
      <c r="J288" s="36">
        <v>0</v>
      </c>
      <c r="K288" s="53">
        <f t="shared" si="4"/>
        <v>173.60999999999999</v>
      </c>
      <c r="L288" s="36">
        <v>0</v>
      </c>
      <c r="M288" s="36">
        <v>0</v>
      </c>
      <c r="N288" s="36">
        <v>0</v>
      </c>
      <c r="O288" s="36">
        <v>0</v>
      </c>
      <c r="R288" s="52">
        <v>0</v>
      </c>
      <c r="S288" s="52">
        <v>1.48</v>
      </c>
      <c r="T288" s="52">
        <v>0</v>
      </c>
      <c r="U288" s="52">
        <v>0</v>
      </c>
      <c r="V288" s="52">
        <v>0</v>
      </c>
      <c r="W288" s="52">
        <v>0</v>
      </c>
      <c r="X288" s="52">
        <v>0</v>
      </c>
      <c r="Y288" s="52">
        <v>0</v>
      </c>
      <c r="Z288" s="52">
        <v>0</v>
      </c>
      <c r="AA288" s="52">
        <v>172.13</v>
      </c>
      <c r="AB288" s="52">
        <v>0</v>
      </c>
    </row>
    <row r="289" spans="3:28" hidden="1" x14ac:dyDescent="0.45">
      <c r="D289" s="33"/>
      <c r="E289" s="34" t="s">
        <v>40</v>
      </c>
      <c r="F289" s="35" t="s">
        <v>2500</v>
      </c>
      <c r="K289" s="53">
        <f t="shared" si="4"/>
        <v>0</v>
      </c>
      <c r="O289" s="36"/>
      <c r="R289" s="52">
        <v>0</v>
      </c>
      <c r="S289" s="52">
        <v>0</v>
      </c>
      <c r="T289" s="52">
        <v>0</v>
      </c>
      <c r="U289" s="52">
        <v>0</v>
      </c>
      <c r="V289" s="52">
        <v>0</v>
      </c>
      <c r="W289" s="52">
        <v>0</v>
      </c>
      <c r="X289" s="52">
        <v>0</v>
      </c>
      <c r="Y289" s="52">
        <v>0</v>
      </c>
      <c r="Z289" s="52">
        <v>0</v>
      </c>
      <c r="AA289" s="52">
        <v>0</v>
      </c>
      <c r="AB289" s="52">
        <v>0</v>
      </c>
    </row>
    <row r="290" spans="3:28" hidden="1" x14ac:dyDescent="0.45">
      <c r="C290" s="32" t="s">
        <v>22</v>
      </c>
      <c r="D290" s="33" t="s">
        <v>31</v>
      </c>
      <c r="E290" s="34" t="s">
        <v>40</v>
      </c>
      <c r="F290" s="35" t="s">
        <v>382</v>
      </c>
      <c r="G290" s="36">
        <v>0</v>
      </c>
      <c r="H290" s="36">
        <v>0</v>
      </c>
      <c r="I290" s="36">
        <v>0</v>
      </c>
      <c r="J290" s="36">
        <v>0</v>
      </c>
      <c r="K290" s="53">
        <f t="shared" si="4"/>
        <v>16005.109999999999</v>
      </c>
      <c r="L290" s="36">
        <v>0</v>
      </c>
      <c r="M290" s="36">
        <v>0</v>
      </c>
      <c r="N290" s="36">
        <v>0</v>
      </c>
      <c r="O290" s="36">
        <v>0</v>
      </c>
      <c r="R290" s="52">
        <v>15096.07</v>
      </c>
      <c r="S290" s="52">
        <v>625.30999999999995</v>
      </c>
      <c r="T290" s="52">
        <v>0</v>
      </c>
      <c r="U290" s="52">
        <v>0</v>
      </c>
      <c r="V290" s="52">
        <v>0</v>
      </c>
      <c r="W290" s="52">
        <v>0</v>
      </c>
      <c r="X290" s="52">
        <v>0</v>
      </c>
      <c r="Y290" s="52">
        <v>0</v>
      </c>
      <c r="Z290" s="52">
        <v>0</v>
      </c>
      <c r="AA290" s="52">
        <f>126.16+157.57</f>
        <v>283.73</v>
      </c>
      <c r="AB290" s="52">
        <v>0</v>
      </c>
    </row>
    <row r="291" spans="3:28" hidden="1" x14ac:dyDescent="0.45">
      <c r="C291" s="32" t="s">
        <v>22</v>
      </c>
      <c r="D291" s="33" t="s">
        <v>86</v>
      </c>
      <c r="E291" s="34" t="s">
        <v>40</v>
      </c>
      <c r="F291" s="35" t="s">
        <v>383</v>
      </c>
      <c r="G291" s="36">
        <v>0</v>
      </c>
      <c r="H291" s="36">
        <v>0</v>
      </c>
      <c r="I291" s="36">
        <v>0</v>
      </c>
      <c r="J291" s="36">
        <v>0</v>
      </c>
      <c r="K291" s="53">
        <f t="shared" si="4"/>
        <v>2962.36</v>
      </c>
      <c r="L291" s="36">
        <v>0</v>
      </c>
      <c r="M291" s="36">
        <v>0</v>
      </c>
      <c r="N291" s="36">
        <v>0</v>
      </c>
      <c r="O291" s="36">
        <v>0</v>
      </c>
      <c r="R291" s="52">
        <v>262.73</v>
      </c>
      <c r="S291" s="52">
        <v>87.65</v>
      </c>
      <c r="T291" s="52">
        <v>0</v>
      </c>
      <c r="U291" s="52">
        <v>0</v>
      </c>
      <c r="V291" s="52">
        <v>0</v>
      </c>
      <c r="W291" s="52">
        <v>0</v>
      </c>
      <c r="X291" s="52">
        <v>0</v>
      </c>
      <c r="Y291" s="52">
        <v>0</v>
      </c>
      <c r="Z291" s="52">
        <v>0</v>
      </c>
      <c r="AA291" s="52">
        <v>2611.98</v>
      </c>
      <c r="AB291" s="52">
        <v>0</v>
      </c>
    </row>
    <row r="292" spans="3:28" hidden="1" x14ac:dyDescent="0.45">
      <c r="D292" s="33"/>
      <c r="E292" s="34" t="s">
        <v>40</v>
      </c>
      <c r="F292" s="35" t="s">
        <v>2493</v>
      </c>
      <c r="K292" s="53">
        <f t="shared" si="4"/>
        <v>19.170000000000002</v>
      </c>
      <c r="O292" s="36"/>
      <c r="R292" s="52">
        <v>0</v>
      </c>
      <c r="S292" s="52">
        <v>0</v>
      </c>
      <c r="T292" s="52">
        <v>0</v>
      </c>
      <c r="U292" s="52">
        <v>0</v>
      </c>
      <c r="V292" s="52">
        <v>0</v>
      </c>
      <c r="W292" s="52">
        <v>0</v>
      </c>
      <c r="X292" s="52">
        <v>0</v>
      </c>
      <c r="Y292" s="52">
        <v>0</v>
      </c>
      <c r="Z292" s="52">
        <v>0</v>
      </c>
      <c r="AA292" s="52">
        <v>19.170000000000002</v>
      </c>
      <c r="AB292" s="52">
        <v>0</v>
      </c>
    </row>
    <row r="293" spans="3:28" hidden="1" x14ac:dyDescent="0.45">
      <c r="C293" s="32" t="s">
        <v>22</v>
      </c>
      <c r="D293" s="33" t="s">
        <v>54</v>
      </c>
      <c r="E293" s="34" t="s">
        <v>40</v>
      </c>
      <c r="F293" s="35" t="s">
        <v>384</v>
      </c>
      <c r="G293" s="36">
        <v>0</v>
      </c>
      <c r="H293" s="36">
        <v>0</v>
      </c>
      <c r="I293" s="36">
        <v>0</v>
      </c>
      <c r="J293" s="36">
        <v>0</v>
      </c>
      <c r="K293" s="53">
        <f t="shared" si="4"/>
        <v>31.75</v>
      </c>
      <c r="L293" s="36">
        <v>0</v>
      </c>
      <c r="M293" s="36">
        <v>0</v>
      </c>
      <c r="N293" s="36">
        <v>0</v>
      </c>
      <c r="O293" s="36">
        <v>0</v>
      </c>
      <c r="R293" s="52">
        <v>0</v>
      </c>
      <c r="S293" s="52">
        <v>0</v>
      </c>
      <c r="T293" s="52">
        <v>0</v>
      </c>
      <c r="U293" s="52">
        <v>0</v>
      </c>
      <c r="V293" s="52">
        <v>0</v>
      </c>
      <c r="W293" s="52">
        <v>0</v>
      </c>
      <c r="X293" s="52">
        <v>0</v>
      </c>
      <c r="Y293" s="52">
        <v>0</v>
      </c>
      <c r="Z293" s="52">
        <v>0</v>
      </c>
      <c r="AA293" s="52">
        <v>31.75</v>
      </c>
      <c r="AB293" s="52">
        <v>0</v>
      </c>
    </row>
    <row r="294" spans="3:28" hidden="1" x14ac:dyDescent="0.45">
      <c r="C294" s="32" t="s">
        <v>22</v>
      </c>
      <c r="D294" s="33" t="s">
        <v>58</v>
      </c>
      <c r="E294" s="34" t="s">
        <v>40</v>
      </c>
      <c r="F294" s="35" t="s">
        <v>385</v>
      </c>
      <c r="G294" s="36">
        <v>0</v>
      </c>
      <c r="H294" s="36">
        <v>0</v>
      </c>
      <c r="I294" s="36">
        <v>0</v>
      </c>
      <c r="J294" s="36">
        <v>0</v>
      </c>
      <c r="K294" s="53">
        <f t="shared" si="4"/>
        <v>190.51</v>
      </c>
      <c r="L294" s="36">
        <v>0</v>
      </c>
      <c r="M294" s="36">
        <v>0</v>
      </c>
      <c r="N294" s="36">
        <v>0</v>
      </c>
      <c r="O294" s="36">
        <v>0</v>
      </c>
      <c r="R294" s="52">
        <v>53.72</v>
      </c>
      <c r="S294" s="52">
        <v>0</v>
      </c>
      <c r="T294" s="52">
        <v>0</v>
      </c>
      <c r="U294" s="52">
        <v>0</v>
      </c>
      <c r="V294" s="52">
        <v>0</v>
      </c>
      <c r="W294" s="52">
        <v>0</v>
      </c>
      <c r="X294" s="52">
        <v>0</v>
      </c>
      <c r="Y294" s="52">
        <v>0</v>
      </c>
      <c r="Z294" s="52">
        <v>0</v>
      </c>
      <c r="AA294" s="52">
        <v>136.79</v>
      </c>
      <c r="AB294" s="52">
        <v>0</v>
      </c>
    </row>
    <row r="295" spans="3:28" hidden="1" x14ac:dyDescent="0.45">
      <c r="C295" s="32" t="s">
        <v>22</v>
      </c>
      <c r="D295" s="33" t="s">
        <v>113</v>
      </c>
      <c r="E295" s="34" t="s">
        <v>40</v>
      </c>
      <c r="F295" s="35" t="s">
        <v>41</v>
      </c>
      <c r="G295" s="36">
        <v>0</v>
      </c>
      <c r="H295" s="36">
        <v>0</v>
      </c>
      <c r="I295" s="36">
        <v>0</v>
      </c>
      <c r="J295" s="36">
        <v>0</v>
      </c>
      <c r="K295" s="53">
        <f t="shared" si="4"/>
        <v>0</v>
      </c>
      <c r="L295" s="36">
        <v>0</v>
      </c>
      <c r="M295" s="36">
        <v>0</v>
      </c>
      <c r="N295" s="36">
        <v>0</v>
      </c>
      <c r="O295" s="36">
        <v>0</v>
      </c>
      <c r="R295" s="52">
        <v>0</v>
      </c>
      <c r="S295" s="52">
        <v>0</v>
      </c>
      <c r="T295" s="52">
        <v>0</v>
      </c>
      <c r="U295" s="52">
        <v>0</v>
      </c>
      <c r="V295" s="52">
        <v>0</v>
      </c>
      <c r="W295" s="52">
        <v>0</v>
      </c>
      <c r="X295" s="52">
        <v>0</v>
      </c>
      <c r="Y295" s="52">
        <v>0</v>
      </c>
      <c r="Z295" s="52">
        <v>0</v>
      </c>
      <c r="AA295" s="52">
        <v>0</v>
      </c>
      <c r="AB295" s="52">
        <v>0</v>
      </c>
    </row>
    <row r="296" spans="3:28" hidden="1" x14ac:dyDescent="0.45">
      <c r="C296" s="32" t="s">
        <v>22</v>
      </c>
      <c r="D296" s="33" t="s">
        <v>115</v>
      </c>
      <c r="E296" s="34" t="s">
        <v>40</v>
      </c>
      <c r="F296" s="35" t="s">
        <v>386</v>
      </c>
      <c r="G296" s="36">
        <v>0</v>
      </c>
      <c r="H296" s="36">
        <v>0</v>
      </c>
      <c r="I296" s="36">
        <v>0</v>
      </c>
      <c r="J296" s="36">
        <v>0</v>
      </c>
      <c r="K296" s="53">
        <f t="shared" si="4"/>
        <v>0</v>
      </c>
      <c r="L296" s="36">
        <v>0</v>
      </c>
      <c r="M296" s="36">
        <v>0</v>
      </c>
      <c r="N296" s="36">
        <v>0</v>
      </c>
      <c r="O296" s="36">
        <v>0</v>
      </c>
      <c r="R296" s="52">
        <v>0</v>
      </c>
      <c r="S296" s="52">
        <v>0</v>
      </c>
      <c r="T296" s="52">
        <v>0</v>
      </c>
      <c r="U296" s="52">
        <v>0</v>
      </c>
      <c r="V296" s="52">
        <v>0</v>
      </c>
      <c r="W296" s="52">
        <v>0</v>
      </c>
      <c r="X296" s="52">
        <v>0</v>
      </c>
      <c r="Y296" s="52">
        <v>0</v>
      </c>
      <c r="Z296" s="52">
        <v>0</v>
      </c>
      <c r="AA296" s="52">
        <v>0</v>
      </c>
      <c r="AB296" s="52">
        <v>0</v>
      </c>
    </row>
    <row r="297" spans="3:28" hidden="1" x14ac:dyDescent="0.45">
      <c r="D297" s="33"/>
      <c r="E297" s="39" t="s">
        <v>40</v>
      </c>
      <c r="F297" s="37" t="s">
        <v>4254</v>
      </c>
      <c r="K297" s="53">
        <f t="shared" si="4"/>
        <v>1292.9100000000001</v>
      </c>
      <c r="O297" s="36"/>
      <c r="R297" s="52">
        <f>357.48+860.39</f>
        <v>1217.8699999999999</v>
      </c>
      <c r="S297" s="52">
        <f>21.73+39.91</f>
        <v>61.64</v>
      </c>
      <c r="T297" s="52">
        <v>0</v>
      </c>
      <c r="U297" s="52">
        <v>0</v>
      </c>
      <c r="V297" s="52">
        <v>0</v>
      </c>
      <c r="W297" s="52">
        <v>0</v>
      </c>
      <c r="X297" s="52">
        <v>0</v>
      </c>
      <c r="Y297" s="52">
        <v>0</v>
      </c>
      <c r="Z297" s="52">
        <v>0</v>
      </c>
      <c r="AA297" s="52">
        <v>13.4</v>
      </c>
      <c r="AB297" s="52">
        <v>0</v>
      </c>
    </row>
    <row r="298" spans="3:28" hidden="1" x14ac:dyDescent="0.45">
      <c r="C298" s="32" t="s">
        <v>23</v>
      </c>
      <c r="D298" s="33" t="s">
        <v>12</v>
      </c>
      <c r="E298" s="34" t="s">
        <v>42</v>
      </c>
      <c r="F298" s="35" t="s">
        <v>387</v>
      </c>
      <c r="G298" s="36">
        <v>0</v>
      </c>
      <c r="H298" s="36">
        <v>0</v>
      </c>
      <c r="I298" s="36">
        <v>0</v>
      </c>
      <c r="J298" s="36">
        <v>0</v>
      </c>
      <c r="K298" s="53">
        <f t="shared" si="4"/>
        <v>8085.23</v>
      </c>
      <c r="L298" s="36">
        <v>0</v>
      </c>
      <c r="M298" s="36">
        <v>0</v>
      </c>
      <c r="N298" s="36">
        <v>0</v>
      </c>
      <c r="O298" s="36">
        <v>0</v>
      </c>
      <c r="R298" s="52">
        <v>190.36</v>
      </c>
      <c r="S298" s="52">
        <v>0</v>
      </c>
      <c r="T298" s="52">
        <v>0</v>
      </c>
      <c r="U298" s="52">
        <v>0</v>
      </c>
      <c r="V298" s="52">
        <v>0</v>
      </c>
      <c r="W298" s="52">
        <v>5878.15</v>
      </c>
      <c r="X298" s="52">
        <v>0</v>
      </c>
      <c r="Y298" s="52">
        <v>2016.72</v>
      </c>
      <c r="Z298" s="52">
        <v>0</v>
      </c>
      <c r="AA298" s="52">
        <v>0</v>
      </c>
      <c r="AB298" s="52">
        <v>0</v>
      </c>
    </row>
    <row r="299" spans="3:28" hidden="1" x14ac:dyDescent="0.45">
      <c r="C299" s="32" t="s">
        <v>23</v>
      </c>
      <c r="D299" s="33" t="s">
        <v>14</v>
      </c>
      <c r="E299" s="34" t="s">
        <v>42</v>
      </c>
      <c r="F299" s="35" t="s">
        <v>388</v>
      </c>
      <c r="G299" s="36">
        <v>0</v>
      </c>
      <c r="H299" s="36">
        <v>0</v>
      </c>
      <c r="I299" s="36">
        <v>0</v>
      </c>
      <c r="J299" s="36">
        <v>0</v>
      </c>
      <c r="K299" s="53">
        <f t="shared" si="4"/>
        <v>27.84</v>
      </c>
      <c r="L299" s="36">
        <v>0</v>
      </c>
      <c r="M299" s="36">
        <v>0</v>
      </c>
      <c r="N299" s="36">
        <v>0</v>
      </c>
      <c r="O299" s="36">
        <v>0</v>
      </c>
      <c r="R299" s="52">
        <v>0</v>
      </c>
      <c r="S299" s="52">
        <v>0</v>
      </c>
      <c r="T299" s="52">
        <v>0</v>
      </c>
      <c r="U299" s="52">
        <v>0</v>
      </c>
      <c r="V299" s="52">
        <v>0</v>
      </c>
      <c r="W299" s="52">
        <v>0</v>
      </c>
      <c r="X299" s="52">
        <v>0</v>
      </c>
      <c r="Y299" s="52">
        <v>0</v>
      </c>
      <c r="Z299" s="52">
        <v>0</v>
      </c>
      <c r="AA299" s="52">
        <v>0</v>
      </c>
      <c r="AB299" s="52">
        <v>27.84</v>
      </c>
    </row>
    <row r="300" spans="3:28" hidden="1" x14ac:dyDescent="0.45">
      <c r="C300" s="32" t="s">
        <v>23</v>
      </c>
      <c r="D300" s="33" t="s">
        <v>15</v>
      </c>
      <c r="E300" s="34" t="s">
        <v>42</v>
      </c>
      <c r="F300" s="35" t="s">
        <v>76</v>
      </c>
      <c r="G300" s="36">
        <v>0</v>
      </c>
      <c r="H300" s="36">
        <v>0</v>
      </c>
      <c r="I300" s="36">
        <v>0</v>
      </c>
      <c r="J300" s="36">
        <v>0</v>
      </c>
      <c r="K300" s="53">
        <f t="shared" si="4"/>
        <v>3655.2599999999998</v>
      </c>
      <c r="L300" s="36">
        <v>0</v>
      </c>
      <c r="M300" s="36">
        <v>0</v>
      </c>
      <c r="N300" s="36">
        <v>0</v>
      </c>
      <c r="O300" s="36">
        <v>0</v>
      </c>
      <c r="R300" s="52">
        <v>0</v>
      </c>
      <c r="S300" s="52">
        <v>3.87</v>
      </c>
      <c r="T300" s="52">
        <v>0</v>
      </c>
      <c r="U300" s="52">
        <v>0</v>
      </c>
      <c r="V300" s="52">
        <v>0</v>
      </c>
      <c r="W300" s="52">
        <f>33.05+234.97</f>
        <v>268.02</v>
      </c>
      <c r="X300" s="52">
        <v>0</v>
      </c>
      <c r="Y300" s="52">
        <v>0</v>
      </c>
      <c r="Z300" s="52">
        <v>0</v>
      </c>
      <c r="AA300" s="52">
        <v>0</v>
      </c>
      <c r="AB300" s="52">
        <v>3383.37</v>
      </c>
    </row>
    <row r="301" spans="3:28" hidden="1" x14ac:dyDescent="0.45">
      <c r="C301" s="32" t="s">
        <v>23</v>
      </c>
      <c r="D301" s="33" t="s">
        <v>16</v>
      </c>
      <c r="E301" s="34" t="s">
        <v>42</v>
      </c>
      <c r="F301" s="35" t="s">
        <v>389</v>
      </c>
      <c r="G301" s="36">
        <v>0</v>
      </c>
      <c r="H301" s="36">
        <v>0</v>
      </c>
      <c r="I301" s="36">
        <v>0</v>
      </c>
      <c r="J301" s="36">
        <v>0</v>
      </c>
      <c r="K301" s="53">
        <f t="shared" si="4"/>
        <v>176.68</v>
      </c>
      <c r="L301" s="36">
        <v>0</v>
      </c>
      <c r="M301" s="36">
        <v>0</v>
      </c>
      <c r="N301" s="36">
        <v>0</v>
      </c>
      <c r="O301" s="36">
        <v>0</v>
      </c>
      <c r="R301" s="52">
        <v>0</v>
      </c>
      <c r="S301" s="52">
        <v>0</v>
      </c>
      <c r="T301" s="52">
        <v>0</v>
      </c>
      <c r="U301" s="52">
        <v>0</v>
      </c>
      <c r="V301" s="52">
        <v>38.270000000000003</v>
      </c>
      <c r="W301" s="52">
        <v>138.41</v>
      </c>
      <c r="X301" s="52">
        <v>0</v>
      </c>
      <c r="Y301" s="52">
        <v>0</v>
      </c>
      <c r="Z301" s="52">
        <v>0</v>
      </c>
      <c r="AA301" s="52">
        <v>0</v>
      </c>
      <c r="AB301" s="52">
        <v>0</v>
      </c>
    </row>
    <row r="302" spans="3:28" hidden="1" x14ac:dyDescent="0.45">
      <c r="C302" s="32" t="s">
        <v>23</v>
      </c>
      <c r="D302" s="33" t="s">
        <v>17</v>
      </c>
      <c r="E302" s="34" t="s">
        <v>42</v>
      </c>
      <c r="F302" s="35" t="s">
        <v>390</v>
      </c>
      <c r="G302" s="36">
        <v>0</v>
      </c>
      <c r="H302" s="36">
        <v>0</v>
      </c>
      <c r="I302" s="36">
        <v>0</v>
      </c>
      <c r="J302" s="36">
        <v>0</v>
      </c>
      <c r="K302" s="53">
        <f t="shared" si="4"/>
        <v>0</v>
      </c>
      <c r="L302" s="36">
        <v>0</v>
      </c>
      <c r="M302" s="36">
        <v>0</v>
      </c>
      <c r="N302" s="36">
        <v>0</v>
      </c>
      <c r="O302" s="36">
        <v>0</v>
      </c>
      <c r="R302" s="52">
        <v>0</v>
      </c>
      <c r="S302" s="52">
        <v>0</v>
      </c>
      <c r="T302" s="52">
        <v>0</v>
      </c>
      <c r="U302" s="52">
        <v>0</v>
      </c>
      <c r="V302" s="52">
        <v>0</v>
      </c>
      <c r="W302" s="52">
        <v>0</v>
      </c>
      <c r="X302" s="52">
        <v>0</v>
      </c>
      <c r="Y302" s="52">
        <v>0</v>
      </c>
      <c r="Z302" s="52">
        <v>0</v>
      </c>
      <c r="AA302" s="52">
        <v>0</v>
      </c>
      <c r="AB302" s="52">
        <v>0</v>
      </c>
    </row>
    <row r="303" spans="3:28" hidden="1" x14ac:dyDescent="0.45">
      <c r="C303" s="32" t="s">
        <v>23</v>
      </c>
      <c r="D303" s="33" t="s">
        <v>18</v>
      </c>
      <c r="E303" s="34" t="s">
        <v>42</v>
      </c>
      <c r="F303" s="35" t="s">
        <v>391</v>
      </c>
      <c r="G303" s="36">
        <v>0</v>
      </c>
      <c r="H303" s="36">
        <v>0</v>
      </c>
      <c r="I303" s="36">
        <v>0</v>
      </c>
      <c r="J303" s="36">
        <v>0</v>
      </c>
      <c r="K303" s="53">
        <f t="shared" si="4"/>
        <v>0</v>
      </c>
      <c r="L303" s="36">
        <v>0</v>
      </c>
      <c r="M303" s="36">
        <v>0</v>
      </c>
      <c r="N303" s="36">
        <v>0</v>
      </c>
      <c r="O303" s="36">
        <v>0</v>
      </c>
      <c r="R303" s="52">
        <v>0</v>
      </c>
      <c r="S303" s="52">
        <v>0</v>
      </c>
      <c r="T303" s="52">
        <v>0</v>
      </c>
      <c r="U303" s="52">
        <v>0</v>
      </c>
      <c r="V303" s="52">
        <v>0</v>
      </c>
      <c r="W303" s="52">
        <v>0</v>
      </c>
      <c r="X303" s="52">
        <v>0</v>
      </c>
      <c r="Y303" s="52">
        <v>0</v>
      </c>
      <c r="Z303" s="52">
        <v>0</v>
      </c>
      <c r="AA303" s="52">
        <v>0</v>
      </c>
      <c r="AB303" s="52">
        <v>0</v>
      </c>
    </row>
    <row r="304" spans="3:28" hidden="1" x14ac:dyDescent="0.45">
      <c r="C304" s="32" t="s">
        <v>23</v>
      </c>
      <c r="D304" s="33" t="s">
        <v>19</v>
      </c>
      <c r="E304" s="34" t="s">
        <v>42</v>
      </c>
      <c r="F304" s="35" t="s">
        <v>302</v>
      </c>
      <c r="G304" s="36">
        <v>0</v>
      </c>
      <c r="H304" s="36">
        <v>0</v>
      </c>
      <c r="I304" s="36">
        <v>0</v>
      </c>
      <c r="J304" s="36">
        <v>0</v>
      </c>
      <c r="K304" s="53">
        <f t="shared" si="4"/>
        <v>371.22999999999996</v>
      </c>
      <c r="L304" s="36">
        <v>0</v>
      </c>
      <c r="M304" s="36">
        <v>0</v>
      </c>
      <c r="N304" s="36">
        <v>0</v>
      </c>
      <c r="O304" s="36">
        <v>0</v>
      </c>
      <c r="R304" s="52">
        <f>35.03+56.26</f>
        <v>91.289999999999992</v>
      </c>
      <c r="S304" s="52">
        <v>30.8</v>
      </c>
      <c r="T304" s="52">
        <v>0</v>
      </c>
      <c r="U304" s="52">
        <v>0</v>
      </c>
      <c r="V304" s="52">
        <v>0</v>
      </c>
      <c r="W304" s="52">
        <f>138.26+35.45</f>
        <v>173.70999999999998</v>
      </c>
      <c r="X304" s="52">
        <v>75.430000000000007</v>
      </c>
      <c r="Y304" s="52">
        <v>0</v>
      </c>
      <c r="Z304" s="52">
        <v>0</v>
      </c>
      <c r="AA304" s="52">
        <v>0</v>
      </c>
      <c r="AB304" s="52">
        <v>0</v>
      </c>
    </row>
    <row r="305" spans="3:28" hidden="1" x14ac:dyDescent="0.45">
      <c r="C305" s="32" t="s">
        <v>23</v>
      </c>
      <c r="D305" s="33" t="s">
        <v>20</v>
      </c>
      <c r="E305" s="34" t="s">
        <v>42</v>
      </c>
      <c r="F305" s="35" t="s">
        <v>392</v>
      </c>
      <c r="G305" s="36">
        <v>0</v>
      </c>
      <c r="H305" s="36">
        <v>0</v>
      </c>
      <c r="I305" s="36">
        <v>0</v>
      </c>
      <c r="J305" s="36">
        <v>0</v>
      </c>
      <c r="K305" s="53">
        <f t="shared" si="4"/>
        <v>168.53</v>
      </c>
      <c r="L305" s="36">
        <v>0</v>
      </c>
      <c r="M305" s="36">
        <v>0</v>
      </c>
      <c r="N305" s="36">
        <v>0</v>
      </c>
      <c r="O305" s="36">
        <v>0</v>
      </c>
      <c r="R305" s="52">
        <v>0</v>
      </c>
      <c r="S305" s="52">
        <v>0</v>
      </c>
      <c r="T305" s="52">
        <v>0</v>
      </c>
      <c r="U305" s="52">
        <v>0</v>
      </c>
      <c r="V305" s="52">
        <v>0</v>
      </c>
      <c r="W305" s="52">
        <v>5.37</v>
      </c>
      <c r="X305" s="52">
        <v>0</v>
      </c>
      <c r="Y305" s="52">
        <v>0</v>
      </c>
      <c r="Z305" s="52">
        <v>0</v>
      </c>
      <c r="AA305" s="52">
        <v>163.16</v>
      </c>
      <c r="AB305" s="52">
        <v>0</v>
      </c>
    </row>
    <row r="306" spans="3:28" hidden="1" x14ac:dyDescent="0.45">
      <c r="C306" s="32" t="s">
        <v>23</v>
      </c>
      <c r="D306" s="33" t="s">
        <v>26</v>
      </c>
      <c r="E306" s="39" t="s">
        <v>42</v>
      </c>
      <c r="F306" s="35" t="s">
        <v>396</v>
      </c>
      <c r="G306" s="36">
        <v>0</v>
      </c>
      <c r="H306" s="36">
        <v>0</v>
      </c>
      <c r="I306" s="36">
        <v>0</v>
      </c>
      <c r="J306" s="36">
        <v>0</v>
      </c>
      <c r="K306" s="53">
        <f t="shared" si="4"/>
        <v>1452.63</v>
      </c>
      <c r="L306" s="36">
        <v>0</v>
      </c>
      <c r="M306" s="36">
        <v>0</v>
      </c>
      <c r="N306" s="36">
        <v>0</v>
      </c>
      <c r="O306" s="36">
        <v>0</v>
      </c>
      <c r="R306" s="52">
        <v>220.6</v>
      </c>
      <c r="S306" s="52">
        <v>119.98</v>
      </c>
      <c r="T306" s="52">
        <v>0</v>
      </c>
      <c r="U306" s="52">
        <v>0</v>
      </c>
      <c r="V306" s="52">
        <v>0</v>
      </c>
      <c r="W306" s="52">
        <f>348.16+23.3</f>
        <v>371.46000000000004</v>
      </c>
      <c r="X306" s="52">
        <v>0</v>
      </c>
      <c r="Y306" s="52">
        <v>740.59</v>
      </c>
      <c r="Z306" s="52">
        <v>0</v>
      </c>
      <c r="AA306" s="52">
        <v>0</v>
      </c>
      <c r="AB306" s="52">
        <v>0</v>
      </c>
    </row>
    <row r="307" spans="3:28" hidden="1" x14ac:dyDescent="0.45">
      <c r="C307" s="32" t="s">
        <v>23</v>
      </c>
      <c r="D307" s="33" t="s">
        <v>24</v>
      </c>
      <c r="E307" s="39" t="s">
        <v>42</v>
      </c>
      <c r="F307" s="35" t="s">
        <v>394</v>
      </c>
      <c r="G307" s="36">
        <v>0</v>
      </c>
      <c r="H307" s="36">
        <v>0</v>
      </c>
      <c r="I307" s="36">
        <v>0</v>
      </c>
      <c r="J307" s="36">
        <v>0</v>
      </c>
      <c r="K307" s="53">
        <f t="shared" si="4"/>
        <v>24596.75</v>
      </c>
      <c r="L307" s="36">
        <v>0</v>
      </c>
      <c r="M307" s="36">
        <v>0</v>
      </c>
      <c r="N307" s="36">
        <v>0</v>
      </c>
      <c r="O307" s="36">
        <v>0</v>
      </c>
      <c r="R307" s="52">
        <v>2.44</v>
      </c>
      <c r="S307" s="52">
        <v>13.69</v>
      </c>
      <c r="T307" s="52">
        <v>0</v>
      </c>
      <c r="U307" s="52">
        <v>0</v>
      </c>
      <c r="V307" s="52">
        <v>8709.43</v>
      </c>
      <c r="W307" s="52">
        <v>1411.92</v>
      </c>
      <c r="X307" s="52">
        <v>26.09</v>
      </c>
      <c r="Y307" s="52">
        <v>14433.18</v>
      </c>
      <c r="Z307" s="52">
        <v>0</v>
      </c>
      <c r="AA307" s="52">
        <v>0</v>
      </c>
      <c r="AB307" s="52">
        <v>0</v>
      </c>
    </row>
    <row r="308" spans="3:28" hidden="1" x14ac:dyDescent="0.45">
      <c r="C308" s="32" t="s">
        <v>23</v>
      </c>
      <c r="D308" s="33" t="s">
        <v>23</v>
      </c>
      <c r="E308" s="34" t="s">
        <v>42</v>
      </c>
      <c r="F308" s="37" t="s">
        <v>393</v>
      </c>
      <c r="G308" s="36">
        <v>0</v>
      </c>
      <c r="H308" s="36">
        <v>0</v>
      </c>
      <c r="I308" s="36">
        <v>0</v>
      </c>
      <c r="J308" s="36">
        <v>0</v>
      </c>
      <c r="K308" s="53">
        <f t="shared" si="4"/>
        <v>56.09</v>
      </c>
      <c r="L308" s="36">
        <v>0</v>
      </c>
      <c r="M308" s="36">
        <v>0</v>
      </c>
      <c r="N308" s="36">
        <v>0</v>
      </c>
      <c r="O308" s="36">
        <v>0</v>
      </c>
      <c r="R308" s="52">
        <v>18.03</v>
      </c>
      <c r="S308" s="52">
        <v>36.450000000000003</v>
      </c>
      <c r="T308" s="52">
        <v>0</v>
      </c>
      <c r="U308" s="52">
        <v>0</v>
      </c>
      <c r="V308" s="52">
        <v>0</v>
      </c>
      <c r="W308" s="52">
        <v>1.61</v>
      </c>
      <c r="X308" s="52">
        <v>0</v>
      </c>
      <c r="Y308" s="52">
        <v>0</v>
      </c>
      <c r="Z308" s="52">
        <v>0</v>
      </c>
      <c r="AA308" s="52">
        <v>0</v>
      </c>
      <c r="AB308" s="52">
        <v>0</v>
      </c>
    </row>
    <row r="309" spans="3:28" hidden="1" x14ac:dyDescent="0.45">
      <c r="C309" s="32" t="s">
        <v>23</v>
      </c>
      <c r="D309" s="33" t="s">
        <v>25</v>
      </c>
      <c r="E309" s="39" t="s">
        <v>42</v>
      </c>
      <c r="F309" s="35" t="s">
        <v>395</v>
      </c>
      <c r="G309" s="36">
        <v>0</v>
      </c>
      <c r="H309" s="36">
        <v>0</v>
      </c>
      <c r="I309" s="36">
        <v>0</v>
      </c>
      <c r="J309" s="36">
        <v>0</v>
      </c>
      <c r="K309" s="53">
        <f t="shared" si="4"/>
        <v>1416.02</v>
      </c>
      <c r="L309" s="36">
        <v>0</v>
      </c>
      <c r="M309" s="36">
        <v>0</v>
      </c>
      <c r="N309" s="36">
        <v>0</v>
      </c>
      <c r="O309" s="36">
        <v>0</v>
      </c>
      <c r="R309" s="52">
        <v>0</v>
      </c>
      <c r="S309" s="52">
        <v>0</v>
      </c>
      <c r="T309" s="52">
        <v>0</v>
      </c>
      <c r="U309" s="52">
        <v>0</v>
      </c>
      <c r="V309" s="52">
        <v>0</v>
      </c>
      <c r="W309" s="52">
        <v>1414.76</v>
      </c>
      <c r="X309" s="52">
        <v>0</v>
      </c>
      <c r="Y309" s="52">
        <v>0</v>
      </c>
      <c r="Z309" s="52">
        <v>0</v>
      </c>
      <c r="AA309" s="52">
        <v>0</v>
      </c>
      <c r="AB309" s="52">
        <v>1.26</v>
      </c>
    </row>
    <row r="310" spans="3:28" hidden="1" x14ac:dyDescent="0.45">
      <c r="D310" s="33"/>
      <c r="E310" s="34" t="s">
        <v>43</v>
      </c>
      <c r="F310" s="35" t="s">
        <v>4250</v>
      </c>
      <c r="K310" s="53">
        <f t="shared" si="4"/>
        <v>703.67</v>
      </c>
      <c r="O310" s="36"/>
      <c r="R310" s="52">
        <v>0</v>
      </c>
      <c r="S310" s="52">
        <v>0</v>
      </c>
      <c r="T310" s="52">
        <v>0</v>
      </c>
      <c r="U310" s="52">
        <v>0</v>
      </c>
      <c r="V310" s="52">
        <v>0</v>
      </c>
      <c r="W310" s="52">
        <v>0</v>
      </c>
      <c r="X310" s="52">
        <v>61.13</v>
      </c>
      <c r="Y310" s="52">
        <v>642.54</v>
      </c>
      <c r="Z310" s="52">
        <v>0</v>
      </c>
      <c r="AA310" s="52">
        <v>0</v>
      </c>
      <c r="AB310" s="52">
        <v>0</v>
      </c>
    </row>
    <row r="311" spans="3:28" hidden="1" x14ac:dyDescent="0.45">
      <c r="C311" s="32" t="s">
        <v>24</v>
      </c>
      <c r="D311" s="33" t="s">
        <v>12</v>
      </c>
      <c r="E311" s="39" t="s">
        <v>43</v>
      </c>
      <c r="F311" s="35" t="s">
        <v>397</v>
      </c>
      <c r="G311" s="36">
        <v>0</v>
      </c>
      <c r="H311" s="36">
        <v>0</v>
      </c>
      <c r="I311" s="36">
        <v>0</v>
      </c>
      <c r="J311" s="36">
        <v>0</v>
      </c>
      <c r="K311" s="53">
        <f t="shared" si="4"/>
        <v>3029</v>
      </c>
      <c r="L311" s="36">
        <v>0</v>
      </c>
      <c r="M311" s="36">
        <v>0</v>
      </c>
      <c r="N311" s="36">
        <v>0</v>
      </c>
      <c r="O311" s="36">
        <v>0</v>
      </c>
      <c r="R311" s="52">
        <v>0</v>
      </c>
      <c r="S311" s="52">
        <v>156.68</v>
      </c>
      <c r="T311" s="52">
        <v>0</v>
      </c>
      <c r="U311" s="52">
        <v>0</v>
      </c>
      <c r="V311" s="52">
        <v>0</v>
      </c>
      <c r="W311" s="52">
        <v>0</v>
      </c>
      <c r="X311" s="52">
        <v>960.28</v>
      </c>
      <c r="Y311" s="52">
        <v>1912.04</v>
      </c>
      <c r="Z311" s="52">
        <v>0</v>
      </c>
      <c r="AA311" s="52">
        <v>0</v>
      </c>
      <c r="AB311" s="52">
        <v>0</v>
      </c>
    </row>
    <row r="312" spans="3:28" hidden="1" x14ac:dyDescent="0.45">
      <c r="D312" s="33"/>
      <c r="E312" s="34" t="s">
        <v>43</v>
      </c>
      <c r="F312" s="35" t="s">
        <v>4263</v>
      </c>
      <c r="K312" s="53">
        <f t="shared" si="4"/>
        <v>211.11</v>
      </c>
      <c r="O312" s="36"/>
      <c r="R312" s="52">
        <v>0</v>
      </c>
      <c r="S312" s="52">
        <v>0</v>
      </c>
      <c r="T312" s="52">
        <v>0</v>
      </c>
      <c r="U312" s="52">
        <v>0</v>
      </c>
      <c r="V312" s="52">
        <v>0</v>
      </c>
      <c r="W312" s="52">
        <v>0</v>
      </c>
      <c r="X312" s="52">
        <v>2.33</v>
      </c>
      <c r="Y312" s="52">
        <v>208.78</v>
      </c>
      <c r="Z312" s="52">
        <v>0</v>
      </c>
      <c r="AA312" s="52">
        <v>0</v>
      </c>
      <c r="AB312" s="52">
        <v>0</v>
      </c>
    </row>
    <row r="313" spans="3:28" hidden="1" x14ac:dyDescent="0.45">
      <c r="C313" s="32" t="s">
        <v>24</v>
      </c>
      <c r="D313" s="33" t="s">
        <v>14</v>
      </c>
      <c r="E313" s="39" t="s">
        <v>43</v>
      </c>
      <c r="F313" s="35" t="s">
        <v>398</v>
      </c>
      <c r="G313" s="36">
        <v>0</v>
      </c>
      <c r="H313" s="36">
        <v>0</v>
      </c>
      <c r="I313" s="36">
        <v>0</v>
      </c>
      <c r="J313" s="36">
        <v>0</v>
      </c>
      <c r="K313" s="53">
        <f t="shared" si="4"/>
        <v>38377.850000000006</v>
      </c>
      <c r="L313" s="36">
        <v>0</v>
      </c>
      <c r="M313" s="36">
        <v>0</v>
      </c>
      <c r="N313" s="36">
        <v>0</v>
      </c>
      <c r="O313" s="36">
        <v>0</v>
      </c>
      <c r="R313" s="52">
        <v>23962.58</v>
      </c>
      <c r="S313" s="52">
        <v>0</v>
      </c>
      <c r="T313" s="52">
        <v>0</v>
      </c>
      <c r="U313" s="52">
        <v>0</v>
      </c>
      <c r="V313" s="52">
        <v>0</v>
      </c>
      <c r="W313" s="52">
        <v>2743.4</v>
      </c>
      <c r="X313" s="52">
        <v>33.159999999999997</v>
      </c>
      <c r="Y313" s="52">
        <v>4207.8100000000004</v>
      </c>
      <c r="Z313" s="52">
        <v>0</v>
      </c>
      <c r="AA313" s="52">
        <v>0</v>
      </c>
      <c r="AB313" s="52">
        <v>7430.9</v>
      </c>
    </row>
    <row r="314" spans="3:28" hidden="1" x14ac:dyDescent="0.45">
      <c r="D314" s="33"/>
      <c r="E314" s="34" t="s">
        <v>43</v>
      </c>
      <c r="F314" s="35" t="s">
        <v>4262</v>
      </c>
      <c r="K314" s="53">
        <f t="shared" si="4"/>
        <v>871.72</v>
      </c>
      <c r="O314" s="36"/>
      <c r="R314" s="52">
        <v>0</v>
      </c>
      <c r="S314" s="52">
        <v>0</v>
      </c>
      <c r="T314" s="52">
        <v>0</v>
      </c>
      <c r="U314" s="52">
        <v>0</v>
      </c>
      <c r="V314" s="52">
        <v>0</v>
      </c>
      <c r="W314" s="52">
        <v>833.97</v>
      </c>
      <c r="X314" s="52">
        <v>0</v>
      </c>
      <c r="Y314" s="52">
        <v>37.75</v>
      </c>
      <c r="Z314" s="52">
        <v>0</v>
      </c>
      <c r="AA314" s="52">
        <v>0</v>
      </c>
      <c r="AB314" s="52">
        <v>0</v>
      </c>
    </row>
    <row r="315" spans="3:28" hidden="1" x14ac:dyDescent="0.45">
      <c r="C315" s="32" t="s">
        <v>24</v>
      </c>
      <c r="D315" s="33" t="s">
        <v>15</v>
      </c>
      <c r="E315" s="34" t="s">
        <v>43</v>
      </c>
      <c r="F315" s="37" t="s">
        <v>399</v>
      </c>
      <c r="G315" s="36">
        <v>0</v>
      </c>
      <c r="H315" s="36">
        <v>0</v>
      </c>
      <c r="I315" s="36">
        <v>0</v>
      </c>
      <c r="J315" s="36">
        <v>0</v>
      </c>
      <c r="K315" s="53">
        <f t="shared" si="4"/>
        <v>3147.24</v>
      </c>
      <c r="L315" s="36">
        <v>0</v>
      </c>
      <c r="M315" s="36">
        <v>0</v>
      </c>
      <c r="N315" s="36">
        <v>0</v>
      </c>
      <c r="O315" s="36">
        <v>0</v>
      </c>
      <c r="R315" s="52">
        <v>3025.45</v>
      </c>
      <c r="S315" s="52">
        <v>121.79</v>
      </c>
      <c r="T315" s="52">
        <v>0</v>
      </c>
      <c r="U315" s="52">
        <v>0</v>
      </c>
      <c r="V315" s="52">
        <v>0</v>
      </c>
      <c r="W315" s="52">
        <v>0</v>
      </c>
      <c r="X315" s="52">
        <v>0</v>
      </c>
      <c r="Y315" s="52">
        <v>0</v>
      </c>
      <c r="Z315" s="52">
        <v>0</v>
      </c>
      <c r="AA315" s="52">
        <v>0</v>
      </c>
      <c r="AB315" s="52">
        <v>0</v>
      </c>
    </row>
    <row r="316" spans="3:28" hidden="1" x14ac:dyDescent="0.45">
      <c r="C316" s="32" t="s">
        <v>24</v>
      </c>
      <c r="D316" s="33" t="s">
        <v>16</v>
      </c>
      <c r="E316" s="34" t="s">
        <v>43</v>
      </c>
      <c r="F316" s="35" t="s">
        <v>400</v>
      </c>
      <c r="G316" s="36">
        <v>0</v>
      </c>
      <c r="H316" s="36">
        <v>0</v>
      </c>
      <c r="I316" s="36">
        <v>0</v>
      </c>
      <c r="J316" s="36">
        <v>0</v>
      </c>
      <c r="K316" s="53">
        <f t="shared" si="4"/>
        <v>8532.56</v>
      </c>
      <c r="L316" s="36">
        <v>0</v>
      </c>
      <c r="M316" s="36">
        <v>0</v>
      </c>
      <c r="N316" s="36">
        <v>0</v>
      </c>
      <c r="O316" s="36">
        <v>0</v>
      </c>
      <c r="R316" s="52">
        <v>31.25</v>
      </c>
      <c r="S316" s="52">
        <v>46.56</v>
      </c>
      <c r="T316" s="52">
        <v>0</v>
      </c>
      <c r="U316" s="52">
        <v>0</v>
      </c>
      <c r="V316" s="52">
        <v>4.91</v>
      </c>
      <c r="W316" s="52">
        <v>15.76</v>
      </c>
      <c r="X316" s="52">
        <v>0</v>
      </c>
      <c r="Y316" s="52">
        <v>8416.25</v>
      </c>
      <c r="Z316" s="52">
        <v>0</v>
      </c>
      <c r="AA316" s="52">
        <v>0</v>
      </c>
      <c r="AB316" s="52">
        <v>17.829999999999998</v>
      </c>
    </row>
    <row r="317" spans="3:28" hidden="1" x14ac:dyDescent="0.45">
      <c r="C317" s="32" t="s">
        <v>24</v>
      </c>
      <c r="D317" s="33" t="s">
        <v>17</v>
      </c>
      <c r="E317" s="34" t="s">
        <v>43</v>
      </c>
      <c r="F317" s="35" t="s">
        <v>401</v>
      </c>
      <c r="G317" s="36">
        <v>0</v>
      </c>
      <c r="H317" s="36">
        <v>0</v>
      </c>
      <c r="I317" s="36">
        <v>0</v>
      </c>
      <c r="J317" s="36">
        <v>0</v>
      </c>
      <c r="K317" s="53">
        <f t="shared" si="4"/>
        <v>24676.36</v>
      </c>
      <c r="L317" s="36">
        <v>0</v>
      </c>
      <c r="M317" s="36">
        <v>0</v>
      </c>
      <c r="N317" s="36">
        <v>0</v>
      </c>
      <c r="O317" s="36">
        <v>0</v>
      </c>
      <c r="R317" s="52">
        <v>1656.97</v>
      </c>
      <c r="S317" s="52">
        <v>842.62</v>
      </c>
      <c r="T317" s="52">
        <v>0</v>
      </c>
      <c r="U317" s="52">
        <v>0</v>
      </c>
      <c r="V317" s="52">
        <v>0</v>
      </c>
      <c r="W317" s="52">
        <v>0</v>
      </c>
      <c r="X317" s="52">
        <v>1201.77</v>
      </c>
      <c r="Y317" s="52">
        <v>20637.009999999998</v>
      </c>
      <c r="Z317" s="52">
        <v>0</v>
      </c>
      <c r="AA317" s="52">
        <v>0</v>
      </c>
      <c r="AB317" s="52">
        <v>337.99</v>
      </c>
    </row>
    <row r="318" spans="3:28" hidden="1" x14ac:dyDescent="0.45">
      <c r="D318" s="33"/>
      <c r="E318" s="34" t="s">
        <v>43</v>
      </c>
      <c r="F318" s="35" t="s">
        <v>4268</v>
      </c>
      <c r="K318" s="53">
        <f t="shared" si="4"/>
        <v>0</v>
      </c>
      <c r="O318" s="36"/>
      <c r="R318" s="52">
        <v>0</v>
      </c>
      <c r="S318" s="52">
        <v>0</v>
      </c>
      <c r="T318" s="52">
        <v>0</v>
      </c>
      <c r="U318" s="52">
        <v>0</v>
      </c>
      <c r="V318" s="52">
        <v>0</v>
      </c>
      <c r="W318" s="52">
        <v>0</v>
      </c>
      <c r="X318" s="52">
        <v>0</v>
      </c>
      <c r="Y318" s="52">
        <v>0</v>
      </c>
      <c r="Z318" s="52">
        <v>0</v>
      </c>
      <c r="AA318" s="52">
        <v>0</v>
      </c>
      <c r="AB318" s="52">
        <v>0</v>
      </c>
    </row>
    <row r="319" spans="3:28" hidden="1" x14ac:dyDescent="0.45">
      <c r="C319" s="32" t="s">
        <v>24</v>
      </c>
      <c r="D319" s="33" t="s">
        <v>18</v>
      </c>
      <c r="E319" s="34" t="s">
        <v>43</v>
      </c>
      <c r="F319" s="35" t="s">
        <v>402</v>
      </c>
      <c r="G319" s="36">
        <v>0</v>
      </c>
      <c r="H319" s="36">
        <v>0</v>
      </c>
      <c r="I319" s="36">
        <v>0</v>
      </c>
      <c r="J319" s="36">
        <v>0</v>
      </c>
      <c r="K319" s="53">
        <f t="shared" si="4"/>
        <v>573.94000000000005</v>
      </c>
      <c r="L319" s="36">
        <v>0</v>
      </c>
      <c r="M319" s="36">
        <v>0</v>
      </c>
      <c r="N319" s="36">
        <v>0</v>
      </c>
      <c r="O319" s="36">
        <v>0</v>
      </c>
      <c r="R319" s="52">
        <v>0</v>
      </c>
      <c r="S319" s="52">
        <v>0</v>
      </c>
      <c r="T319" s="52">
        <v>0</v>
      </c>
      <c r="U319" s="52">
        <v>0</v>
      </c>
      <c r="V319" s="52">
        <v>0</v>
      </c>
      <c r="W319" s="52">
        <v>0</v>
      </c>
      <c r="X319" s="52">
        <v>0</v>
      </c>
      <c r="Y319" s="52">
        <v>573.94000000000005</v>
      </c>
      <c r="Z319" s="52">
        <v>0</v>
      </c>
      <c r="AA319" s="52">
        <v>0</v>
      </c>
      <c r="AB319" s="52">
        <v>0</v>
      </c>
    </row>
    <row r="320" spans="3:28" hidden="1" x14ac:dyDescent="0.45">
      <c r="C320" s="32" t="s">
        <v>24</v>
      </c>
      <c r="D320" s="33" t="s">
        <v>19</v>
      </c>
      <c r="E320" s="34" t="s">
        <v>43</v>
      </c>
      <c r="F320" s="35" t="s">
        <v>403</v>
      </c>
      <c r="G320" s="36">
        <v>0</v>
      </c>
      <c r="H320" s="36">
        <v>0</v>
      </c>
      <c r="I320" s="36">
        <v>0</v>
      </c>
      <c r="J320" s="36">
        <v>0</v>
      </c>
      <c r="K320" s="53">
        <f t="shared" si="4"/>
        <v>82.79</v>
      </c>
      <c r="L320" s="36">
        <v>0</v>
      </c>
      <c r="M320" s="36">
        <v>0</v>
      </c>
      <c r="N320" s="36">
        <v>0</v>
      </c>
      <c r="O320" s="36">
        <v>0</v>
      </c>
      <c r="R320" s="52">
        <v>73.040000000000006</v>
      </c>
      <c r="S320" s="52">
        <v>0</v>
      </c>
      <c r="T320" s="52">
        <v>0</v>
      </c>
      <c r="U320" s="52">
        <v>0</v>
      </c>
      <c r="V320" s="52">
        <v>0</v>
      </c>
      <c r="W320" s="52">
        <v>0</v>
      </c>
      <c r="X320" s="52">
        <v>0</v>
      </c>
      <c r="Y320" s="52">
        <v>9.75</v>
      </c>
      <c r="Z320" s="52">
        <v>0</v>
      </c>
      <c r="AA320" s="52">
        <v>0</v>
      </c>
      <c r="AB320" s="52">
        <v>0</v>
      </c>
    </row>
    <row r="321" spans="3:28" hidden="1" x14ac:dyDescent="0.45">
      <c r="D321" s="33"/>
      <c r="E321" s="39" t="s">
        <v>43</v>
      </c>
      <c r="F321" s="37" t="s">
        <v>4251</v>
      </c>
      <c r="K321" s="53">
        <f t="shared" si="4"/>
        <v>1105.48</v>
      </c>
      <c r="O321" s="36"/>
      <c r="R321" s="52">
        <v>0</v>
      </c>
      <c r="S321" s="52">
        <v>0</v>
      </c>
      <c r="T321" s="52">
        <v>0</v>
      </c>
      <c r="U321" s="52">
        <v>0</v>
      </c>
      <c r="V321" s="52">
        <v>0</v>
      </c>
      <c r="W321" s="52">
        <v>0</v>
      </c>
      <c r="X321" s="52">
        <v>0</v>
      </c>
      <c r="Y321" s="52">
        <v>1105.48</v>
      </c>
      <c r="Z321" s="52">
        <v>0</v>
      </c>
      <c r="AA321" s="52">
        <v>0</v>
      </c>
      <c r="AB321" s="52">
        <v>0</v>
      </c>
    </row>
    <row r="322" spans="3:28" hidden="1" x14ac:dyDescent="0.45">
      <c r="C322" s="32" t="s">
        <v>24</v>
      </c>
      <c r="D322" s="33" t="s">
        <v>20</v>
      </c>
      <c r="E322" s="34" t="s">
        <v>43</v>
      </c>
      <c r="F322" s="35" t="s">
        <v>404</v>
      </c>
      <c r="G322" s="36">
        <v>0</v>
      </c>
      <c r="H322" s="36">
        <v>0</v>
      </c>
      <c r="I322" s="36">
        <v>0</v>
      </c>
      <c r="J322" s="36">
        <v>0</v>
      </c>
      <c r="K322" s="53">
        <f t="shared" si="4"/>
        <v>19.259999999999998</v>
      </c>
      <c r="L322" s="36">
        <v>0</v>
      </c>
      <c r="M322" s="36">
        <v>0</v>
      </c>
      <c r="N322" s="36">
        <v>0</v>
      </c>
      <c r="O322" s="36">
        <v>0</v>
      </c>
      <c r="R322" s="52">
        <v>0</v>
      </c>
      <c r="S322" s="52">
        <v>0</v>
      </c>
      <c r="T322" s="52">
        <v>0</v>
      </c>
      <c r="U322" s="52">
        <v>0</v>
      </c>
      <c r="V322" s="52">
        <v>0</v>
      </c>
      <c r="W322" s="52">
        <v>11.23</v>
      </c>
      <c r="X322" s="52">
        <v>0</v>
      </c>
      <c r="Y322" s="52">
        <v>8.0299999999999994</v>
      </c>
      <c r="Z322" s="52">
        <v>0</v>
      </c>
      <c r="AA322" s="52">
        <v>0</v>
      </c>
      <c r="AB322" s="52">
        <v>0</v>
      </c>
    </row>
    <row r="323" spans="3:28" hidden="1" x14ac:dyDescent="0.45">
      <c r="D323" s="33"/>
      <c r="E323" s="34" t="s">
        <v>43</v>
      </c>
      <c r="F323" s="37" t="s">
        <v>4252</v>
      </c>
      <c r="K323" s="53">
        <f t="shared" si="4"/>
        <v>67.27</v>
      </c>
      <c r="O323" s="36"/>
      <c r="R323" s="52">
        <v>16.38</v>
      </c>
      <c r="S323" s="52">
        <v>0</v>
      </c>
      <c r="T323" s="52">
        <v>0</v>
      </c>
      <c r="U323" s="52">
        <v>0</v>
      </c>
      <c r="V323" s="52">
        <v>0</v>
      </c>
      <c r="W323" s="52">
        <v>0</v>
      </c>
      <c r="X323" s="52">
        <v>0</v>
      </c>
      <c r="Y323" s="52">
        <v>50.89</v>
      </c>
      <c r="Z323" s="52">
        <v>0</v>
      </c>
      <c r="AA323" s="52">
        <v>0</v>
      </c>
      <c r="AB323" s="52">
        <v>0</v>
      </c>
    </row>
    <row r="324" spans="3:28" hidden="1" x14ac:dyDescent="0.45">
      <c r="D324" s="33"/>
      <c r="E324" s="34" t="s">
        <v>43</v>
      </c>
      <c r="F324" s="35" t="s">
        <v>4253</v>
      </c>
      <c r="K324" s="53">
        <f t="shared" ref="K324:K387" si="5">SUM(R324:AB324)</f>
        <v>0</v>
      </c>
      <c r="O324" s="36"/>
      <c r="R324" s="52">
        <v>0</v>
      </c>
      <c r="S324" s="52">
        <v>0</v>
      </c>
      <c r="T324" s="52">
        <v>0</v>
      </c>
      <c r="U324" s="52">
        <v>0</v>
      </c>
      <c r="V324" s="52">
        <v>0</v>
      </c>
      <c r="W324" s="52">
        <v>0</v>
      </c>
      <c r="X324" s="52">
        <v>0</v>
      </c>
      <c r="Y324" s="52">
        <v>0</v>
      </c>
      <c r="Z324" s="52">
        <v>0</v>
      </c>
      <c r="AA324" s="52">
        <v>0</v>
      </c>
      <c r="AB324" s="52">
        <v>0</v>
      </c>
    </row>
    <row r="325" spans="3:28" hidden="1" x14ac:dyDescent="0.45">
      <c r="D325" s="33"/>
      <c r="E325" s="34" t="s">
        <v>43</v>
      </c>
      <c r="F325" s="35" t="s">
        <v>4275</v>
      </c>
      <c r="K325" s="53">
        <f t="shared" si="5"/>
        <v>7.94</v>
      </c>
      <c r="O325" s="36"/>
      <c r="R325" s="52">
        <v>0</v>
      </c>
      <c r="S325" s="52">
        <v>0</v>
      </c>
      <c r="T325" s="52">
        <v>0</v>
      </c>
      <c r="U325" s="52">
        <v>0</v>
      </c>
      <c r="V325" s="52">
        <v>0</v>
      </c>
      <c r="W325" s="52">
        <v>0</v>
      </c>
      <c r="X325" s="52">
        <v>0</v>
      </c>
      <c r="Y325" s="52">
        <v>7.94</v>
      </c>
      <c r="Z325" s="52">
        <v>0</v>
      </c>
      <c r="AA325" s="52">
        <v>0</v>
      </c>
      <c r="AB325" s="52">
        <v>0</v>
      </c>
    </row>
    <row r="326" spans="3:28" hidden="1" x14ac:dyDescent="0.45">
      <c r="C326" s="32" t="s">
        <v>24</v>
      </c>
      <c r="D326" s="33" t="s">
        <v>21</v>
      </c>
      <c r="E326" s="34" t="s">
        <v>43</v>
      </c>
      <c r="F326" s="35" t="s">
        <v>405</v>
      </c>
      <c r="G326" s="36">
        <v>0</v>
      </c>
      <c r="H326" s="36">
        <v>0</v>
      </c>
      <c r="I326" s="36">
        <v>0</v>
      </c>
      <c r="J326" s="36">
        <v>0</v>
      </c>
      <c r="K326" s="53">
        <f t="shared" si="5"/>
        <v>5457.72</v>
      </c>
      <c r="L326" s="36">
        <v>0</v>
      </c>
      <c r="M326" s="36">
        <v>0</v>
      </c>
      <c r="N326" s="36">
        <v>0</v>
      </c>
      <c r="O326" s="36">
        <v>0</v>
      </c>
      <c r="R326" s="52">
        <v>658.28</v>
      </c>
      <c r="S326" s="52">
        <v>390.69</v>
      </c>
      <c r="T326" s="52">
        <v>0</v>
      </c>
      <c r="U326" s="52">
        <v>0</v>
      </c>
      <c r="V326" s="52">
        <v>0</v>
      </c>
      <c r="W326" s="52">
        <v>0</v>
      </c>
      <c r="X326" s="52">
        <v>0</v>
      </c>
      <c r="Y326" s="52">
        <v>4408.75</v>
      </c>
      <c r="Z326" s="52">
        <v>0</v>
      </c>
      <c r="AA326" s="52">
        <v>0</v>
      </c>
      <c r="AB326" s="52">
        <v>0</v>
      </c>
    </row>
    <row r="327" spans="3:28" hidden="1" x14ac:dyDescent="0.45">
      <c r="C327" s="32" t="s">
        <v>24</v>
      </c>
      <c r="D327" s="33" t="s">
        <v>22</v>
      </c>
      <c r="E327" s="34" t="s">
        <v>43</v>
      </c>
      <c r="F327" s="35" t="s">
        <v>43</v>
      </c>
      <c r="G327" s="36">
        <v>0</v>
      </c>
      <c r="H327" s="36">
        <v>0</v>
      </c>
      <c r="I327" s="36">
        <v>0</v>
      </c>
      <c r="J327" s="36">
        <v>0</v>
      </c>
      <c r="K327" s="53">
        <f t="shared" si="5"/>
        <v>12162.18</v>
      </c>
      <c r="L327" s="36">
        <v>0</v>
      </c>
      <c r="M327" s="36">
        <v>0</v>
      </c>
      <c r="N327" s="36">
        <v>0</v>
      </c>
      <c r="O327" s="36">
        <v>0</v>
      </c>
      <c r="R327" s="52">
        <v>2848.21</v>
      </c>
      <c r="S327" s="52">
        <v>1859.03</v>
      </c>
      <c r="T327" s="52">
        <v>0</v>
      </c>
      <c r="U327" s="52">
        <v>3.05</v>
      </c>
      <c r="V327" s="52">
        <v>0</v>
      </c>
      <c r="W327" s="52">
        <v>0</v>
      </c>
      <c r="X327" s="52">
        <v>64.89</v>
      </c>
      <c r="Y327" s="52">
        <v>7387</v>
      </c>
      <c r="Z327" s="52">
        <v>0</v>
      </c>
      <c r="AA327" s="52">
        <v>0</v>
      </c>
      <c r="AB327" s="52">
        <v>0</v>
      </c>
    </row>
    <row r="328" spans="3:28" hidden="1" x14ac:dyDescent="0.45">
      <c r="C328" s="32" t="s">
        <v>24</v>
      </c>
      <c r="D328" s="33" t="s">
        <v>23</v>
      </c>
      <c r="E328" s="34" t="s">
        <v>43</v>
      </c>
      <c r="F328" s="35" t="s">
        <v>406</v>
      </c>
      <c r="G328" s="36">
        <v>0</v>
      </c>
      <c r="H328" s="36">
        <v>0</v>
      </c>
      <c r="I328" s="36">
        <v>0</v>
      </c>
      <c r="J328" s="36">
        <v>0</v>
      </c>
      <c r="K328" s="53">
        <f t="shared" si="5"/>
        <v>124.77999999999999</v>
      </c>
      <c r="L328" s="36">
        <v>0</v>
      </c>
      <c r="M328" s="36">
        <v>0</v>
      </c>
      <c r="N328" s="36">
        <v>0</v>
      </c>
      <c r="O328" s="36">
        <v>0</v>
      </c>
      <c r="R328" s="52">
        <v>18.16</v>
      </c>
      <c r="S328" s="52">
        <v>74.75</v>
      </c>
      <c r="T328" s="52">
        <v>0</v>
      </c>
      <c r="U328" s="52">
        <v>0</v>
      </c>
      <c r="V328" s="52">
        <v>0</v>
      </c>
      <c r="W328" s="52">
        <v>16.82</v>
      </c>
      <c r="X328" s="52">
        <v>0</v>
      </c>
      <c r="Y328" s="52">
        <v>15.05</v>
      </c>
      <c r="Z328" s="52">
        <v>0</v>
      </c>
      <c r="AA328" s="52">
        <v>0</v>
      </c>
      <c r="AB328" s="52">
        <v>0</v>
      </c>
    </row>
    <row r="329" spans="3:28" hidden="1" x14ac:dyDescent="0.45">
      <c r="D329" s="33"/>
      <c r="E329" s="34" t="s">
        <v>43</v>
      </c>
      <c r="F329" s="35" t="s">
        <v>2638</v>
      </c>
      <c r="K329" s="53">
        <f t="shared" si="5"/>
        <v>142.69</v>
      </c>
      <c r="O329" s="36"/>
      <c r="R329" s="52">
        <v>0</v>
      </c>
      <c r="S329" s="52">
        <v>16.63</v>
      </c>
      <c r="T329" s="52">
        <v>0</v>
      </c>
      <c r="U329" s="52">
        <v>0</v>
      </c>
      <c r="V329" s="52">
        <v>0</v>
      </c>
      <c r="W329" s="52">
        <v>0</v>
      </c>
      <c r="X329" s="52">
        <v>0</v>
      </c>
      <c r="Y329" s="52">
        <v>126.06</v>
      </c>
      <c r="Z329" s="52">
        <v>0</v>
      </c>
      <c r="AA329" s="52">
        <v>0</v>
      </c>
      <c r="AB329" s="52">
        <v>0</v>
      </c>
    </row>
    <row r="330" spans="3:28" hidden="1" x14ac:dyDescent="0.45">
      <c r="C330" s="32" t="s">
        <v>24</v>
      </c>
      <c r="D330" s="33" t="s">
        <v>24</v>
      </c>
      <c r="E330" s="34" t="s">
        <v>43</v>
      </c>
      <c r="F330" s="35" t="s">
        <v>339</v>
      </c>
      <c r="G330" s="36">
        <v>0</v>
      </c>
      <c r="H330" s="36">
        <v>0</v>
      </c>
      <c r="I330" s="36">
        <v>0</v>
      </c>
      <c r="J330" s="36">
        <v>0</v>
      </c>
      <c r="K330" s="53">
        <f t="shared" si="5"/>
        <v>11843.42</v>
      </c>
      <c r="L330" s="36">
        <v>0</v>
      </c>
      <c r="M330" s="36">
        <v>0</v>
      </c>
      <c r="N330" s="36">
        <v>0</v>
      </c>
      <c r="O330" s="36">
        <v>0</v>
      </c>
      <c r="R330" s="52">
        <v>19.57</v>
      </c>
      <c r="S330" s="52">
        <v>0</v>
      </c>
      <c r="T330" s="52">
        <v>0</v>
      </c>
      <c r="U330" s="52">
        <v>0</v>
      </c>
      <c r="V330" s="52">
        <v>240.26</v>
      </c>
      <c r="W330" s="52">
        <v>8450.64</v>
      </c>
      <c r="X330" s="52">
        <v>0</v>
      </c>
      <c r="Y330" s="52">
        <v>3017.36</v>
      </c>
      <c r="Z330" s="52">
        <v>0</v>
      </c>
      <c r="AA330" s="52">
        <v>0</v>
      </c>
      <c r="AB330" s="52">
        <v>115.59</v>
      </c>
    </row>
    <row r="331" spans="3:28" hidden="1" x14ac:dyDescent="0.45">
      <c r="C331" s="32" t="s">
        <v>24</v>
      </c>
      <c r="D331" s="33" t="s">
        <v>25</v>
      </c>
      <c r="E331" s="34" t="s">
        <v>43</v>
      </c>
      <c r="F331" s="35" t="s">
        <v>407</v>
      </c>
      <c r="G331" s="36">
        <v>0</v>
      </c>
      <c r="H331" s="36">
        <v>0</v>
      </c>
      <c r="I331" s="36">
        <v>0</v>
      </c>
      <c r="J331" s="36">
        <v>0</v>
      </c>
      <c r="K331" s="53">
        <f t="shared" si="5"/>
        <v>8326.09</v>
      </c>
      <c r="L331" s="36">
        <v>0</v>
      </c>
      <c r="M331" s="36">
        <v>0</v>
      </c>
      <c r="N331" s="36">
        <v>0</v>
      </c>
      <c r="O331" s="36">
        <v>0</v>
      </c>
      <c r="R331" s="52">
        <v>4049.18</v>
      </c>
      <c r="S331" s="52">
        <v>840.17</v>
      </c>
      <c r="T331" s="52">
        <v>0</v>
      </c>
      <c r="U331" s="52">
        <v>0</v>
      </c>
      <c r="V331" s="52">
        <v>0</v>
      </c>
      <c r="W331" s="52">
        <v>0</v>
      </c>
      <c r="X331" s="52">
        <v>54.61</v>
      </c>
      <c r="Y331" s="52">
        <v>3382.13</v>
      </c>
      <c r="Z331" s="52">
        <v>0</v>
      </c>
      <c r="AA331" s="52">
        <v>0</v>
      </c>
      <c r="AB331" s="52">
        <v>0</v>
      </c>
    </row>
    <row r="332" spans="3:28" hidden="1" x14ac:dyDescent="0.45">
      <c r="C332" s="32" t="s">
        <v>24</v>
      </c>
      <c r="D332" s="33" t="s">
        <v>26</v>
      </c>
      <c r="E332" s="34" t="s">
        <v>43</v>
      </c>
      <c r="F332" s="35" t="s">
        <v>408</v>
      </c>
      <c r="G332" s="36">
        <v>0</v>
      </c>
      <c r="H332" s="36">
        <v>0</v>
      </c>
      <c r="I332" s="36">
        <v>0</v>
      </c>
      <c r="J332" s="36">
        <v>0</v>
      </c>
      <c r="K332" s="53">
        <f t="shared" si="5"/>
        <v>16893.82</v>
      </c>
      <c r="L332" s="36">
        <v>0</v>
      </c>
      <c r="M332" s="36">
        <v>0</v>
      </c>
      <c r="N332" s="36">
        <v>0</v>
      </c>
      <c r="O332" s="36">
        <v>0</v>
      </c>
      <c r="R332" s="52">
        <v>15471.7</v>
      </c>
      <c r="S332" s="52">
        <v>6.93</v>
      </c>
      <c r="T332" s="52">
        <v>0</v>
      </c>
      <c r="U332" s="52">
        <v>0</v>
      </c>
      <c r="V332" s="52">
        <v>0</v>
      </c>
      <c r="W332" s="52">
        <v>0</v>
      </c>
      <c r="X332" s="52">
        <v>0</v>
      </c>
      <c r="Y332" s="52">
        <v>1415.19</v>
      </c>
      <c r="Z332" s="52">
        <v>0</v>
      </c>
      <c r="AA332" s="52">
        <v>0</v>
      </c>
      <c r="AB332" s="52">
        <v>0</v>
      </c>
    </row>
    <row r="333" spans="3:28" hidden="1" x14ac:dyDescent="0.45">
      <c r="C333" s="32" t="s">
        <v>24</v>
      </c>
      <c r="D333" s="33" t="s">
        <v>3</v>
      </c>
      <c r="E333" s="34" t="s">
        <v>43</v>
      </c>
      <c r="F333" s="35" t="s">
        <v>409</v>
      </c>
      <c r="G333" s="36">
        <v>0</v>
      </c>
      <c r="H333" s="36">
        <v>0</v>
      </c>
      <c r="I333" s="36">
        <v>0</v>
      </c>
      <c r="J333" s="36">
        <v>0</v>
      </c>
      <c r="K333" s="53">
        <f t="shared" si="5"/>
        <v>74899.009999999995</v>
      </c>
      <c r="L333" s="36">
        <v>0</v>
      </c>
      <c r="M333" s="36">
        <v>0</v>
      </c>
      <c r="N333" s="36">
        <v>0</v>
      </c>
      <c r="O333" s="36">
        <v>0</v>
      </c>
      <c r="R333" s="52">
        <v>219.04</v>
      </c>
      <c r="S333" s="52">
        <v>53.48</v>
      </c>
      <c r="T333" s="52">
        <v>0</v>
      </c>
      <c r="U333" s="52">
        <v>0</v>
      </c>
      <c r="V333" s="52">
        <v>24.37</v>
      </c>
      <c r="W333" s="52">
        <v>17.16</v>
      </c>
      <c r="X333" s="52">
        <v>0</v>
      </c>
      <c r="Y333" s="52">
        <f>6221.51+67732.4</f>
        <v>73953.909999999989</v>
      </c>
      <c r="Z333" s="52">
        <v>0</v>
      </c>
      <c r="AA333" s="52">
        <v>0</v>
      </c>
      <c r="AB333" s="52">
        <v>631.04999999999995</v>
      </c>
    </row>
    <row r="334" spans="3:28" hidden="1" x14ac:dyDescent="0.45">
      <c r="D334" s="33"/>
      <c r="E334" s="34" t="s">
        <v>43</v>
      </c>
      <c r="F334" s="35" t="s">
        <v>4272</v>
      </c>
      <c r="K334" s="53">
        <f t="shared" si="5"/>
        <v>546.79</v>
      </c>
      <c r="O334" s="36"/>
      <c r="R334" s="52">
        <v>0</v>
      </c>
      <c r="S334" s="52">
        <v>40.78</v>
      </c>
      <c r="T334" s="52">
        <v>0</v>
      </c>
      <c r="U334" s="52">
        <v>0</v>
      </c>
      <c r="V334" s="52">
        <v>5.23</v>
      </c>
      <c r="W334" s="52">
        <v>0</v>
      </c>
      <c r="X334" s="52">
        <v>0</v>
      </c>
      <c r="Y334" s="52">
        <v>500.78</v>
      </c>
      <c r="Z334" s="52">
        <v>0</v>
      </c>
      <c r="AA334" s="52">
        <v>0</v>
      </c>
      <c r="AB334" s="52">
        <v>0</v>
      </c>
    </row>
    <row r="335" spans="3:28" hidden="1" x14ac:dyDescent="0.45">
      <c r="C335" s="32" t="s">
        <v>24</v>
      </c>
      <c r="D335" s="33" t="s">
        <v>27</v>
      </c>
      <c r="E335" s="34" t="s">
        <v>43</v>
      </c>
      <c r="F335" s="35" t="s">
        <v>410</v>
      </c>
      <c r="G335" s="36">
        <v>0</v>
      </c>
      <c r="H335" s="36">
        <v>0</v>
      </c>
      <c r="I335" s="36">
        <v>0</v>
      </c>
      <c r="J335" s="36">
        <v>0</v>
      </c>
      <c r="K335" s="53">
        <f t="shared" si="5"/>
        <v>3717.87</v>
      </c>
      <c r="L335" s="36">
        <v>0</v>
      </c>
      <c r="M335" s="36">
        <v>0</v>
      </c>
      <c r="N335" s="36">
        <v>0</v>
      </c>
      <c r="O335" s="36">
        <v>0</v>
      </c>
      <c r="R335" s="52">
        <v>2217.58</v>
      </c>
      <c r="S335" s="52">
        <v>37.56</v>
      </c>
      <c r="T335" s="52">
        <v>0</v>
      </c>
      <c r="U335" s="52">
        <v>0</v>
      </c>
      <c r="V335" s="52">
        <v>0</v>
      </c>
      <c r="W335" s="52">
        <v>0</v>
      </c>
      <c r="X335" s="52">
        <v>30.08</v>
      </c>
      <c r="Y335" s="52">
        <v>1432.65</v>
      </c>
      <c r="Z335" s="52">
        <v>0</v>
      </c>
      <c r="AA335" s="52">
        <v>0</v>
      </c>
      <c r="AB335" s="52">
        <v>0</v>
      </c>
    </row>
    <row r="336" spans="3:28" hidden="1" x14ac:dyDescent="0.45">
      <c r="C336" s="32" t="s">
        <v>24</v>
      </c>
      <c r="D336" s="33" t="s">
        <v>4</v>
      </c>
      <c r="E336" s="34" t="s">
        <v>43</v>
      </c>
      <c r="F336" s="35" t="s">
        <v>411</v>
      </c>
      <c r="G336" s="36">
        <v>0</v>
      </c>
      <c r="H336" s="36">
        <v>0</v>
      </c>
      <c r="I336" s="36">
        <v>0</v>
      </c>
      <c r="J336" s="36">
        <v>0</v>
      </c>
      <c r="K336" s="53">
        <f t="shared" si="5"/>
        <v>18464.78</v>
      </c>
      <c r="L336" s="36">
        <v>0</v>
      </c>
      <c r="M336" s="36">
        <v>0</v>
      </c>
      <c r="N336" s="36">
        <v>0</v>
      </c>
      <c r="O336" s="36">
        <v>0</v>
      </c>
      <c r="R336" s="52">
        <v>16735.91</v>
      </c>
      <c r="S336" s="52">
        <v>1188.33</v>
      </c>
      <c r="T336" s="52">
        <v>0</v>
      </c>
      <c r="U336" s="52">
        <v>0</v>
      </c>
      <c r="V336" s="52">
        <v>0</v>
      </c>
      <c r="W336" s="52">
        <v>0</v>
      </c>
      <c r="X336" s="52">
        <v>6.06</v>
      </c>
      <c r="Y336" s="52">
        <v>532.66999999999996</v>
      </c>
      <c r="Z336" s="52">
        <v>0</v>
      </c>
      <c r="AA336" s="52">
        <v>0</v>
      </c>
      <c r="AB336" s="52">
        <v>1.81</v>
      </c>
    </row>
    <row r="337" spans="3:28" hidden="1" x14ac:dyDescent="0.45">
      <c r="C337" s="32" t="s">
        <v>24</v>
      </c>
      <c r="D337" s="33" t="s">
        <v>28</v>
      </c>
      <c r="E337" s="34" t="s">
        <v>43</v>
      </c>
      <c r="F337" s="35" t="s">
        <v>412</v>
      </c>
      <c r="G337" s="36">
        <v>0</v>
      </c>
      <c r="H337" s="36">
        <v>0</v>
      </c>
      <c r="I337" s="36">
        <v>0</v>
      </c>
      <c r="J337" s="36">
        <v>0</v>
      </c>
      <c r="K337" s="53">
        <f t="shared" si="5"/>
        <v>369.82000000000005</v>
      </c>
      <c r="L337" s="36">
        <v>0</v>
      </c>
      <c r="M337" s="36">
        <v>0</v>
      </c>
      <c r="N337" s="36">
        <v>0</v>
      </c>
      <c r="O337" s="36">
        <v>0</v>
      </c>
      <c r="R337" s="52">
        <v>14.47</v>
      </c>
      <c r="S337" s="52">
        <v>0</v>
      </c>
      <c r="T337" s="52">
        <v>0</v>
      </c>
      <c r="U337" s="52">
        <v>0</v>
      </c>
      <c r="V337" s="52">
        <v>0</v>
      </c>
      <c r="W337" s="52">
        <v>343.43</v>
      </c>
      <c r="X337" s="52">
        <v>0</v>
      </c>
      <c r="Y337" s="52">
        <v>11.92</v>
      </c>
      <c r="Z337" s="52">
        <v>0</v>
      </c>
      <c r="AA337" s="52">
        <v>0</v>
      </c>
      <c r="AB337" s="52">
        <v>0</v>
      </c>
    </row>
    <row r="338" spans="3:28" hidden="1" x14ac:dyDescent="0.45">
      <c r="D338" s="33"/>
      <c r="E338" s="34" t="s">
        <v>43</v>
      </c>
      <c r="F338" s="35" t="s">
        <v>4273</v>
      </c>
      <c r="K338" s="53">
        <f t="shared" si="5"/>
        <v>13.48</v>
      </c>
      <c r="O338" s="36"/>
      <c r="R338" s="52">
        <v>0</v>
      </c>
      <c r="S338" s="52">
        <v>0</v>
      </c>
      <c r="T338" s="52">
        <v>0</v>
      </c>
      <c r="U338" s="52">
        <v>0</v>
      </c>
      <c r="V338" s="52">
        <v>0</v>
      </c>
      <c r="W338" s="52">
        <v>0</v>
      </c>
      <c r="X338" s="52">
        <v>0</v>
      </c>
      <c r="Y338" s="52">
        <v>13.48</v>
      </c>
      <c r="Z338" s="52">
        <v>0</v>
      </c>
      <c r="AA338" s="52">
        <v>0</v>
      </c>
      <c r="AB338" s="52">
        <v>0</v>
      </c>
    </row>
    <row r="339" spans="3:28" hidden="1" x14ac:dyDescent="0.45">
      <c r="C339" s="32" t="s">
        <v>24</v>
      </c>
      <c r="D339" s="33" t="s">
        <v>29</v>
      </c>
      <c r="E339" s="34" t="s">
        <v>43</v>
      </c>
      <c r="F339" s="35" t="s">
        <v>413</v>
      </c>
      <c r="G339" s="36">
        <v>0</v>
      </c>
      <c r="H339" s="36">
        <v>0</v>
      </c>
      <c r="I339" s="36">
        <v>0</v>
      </c>
      <c r="J339" s="36">
        <v>0</v>
      </c>
      <c r="K339" s="53">
        <f t="shared" si="5"/>
        <v>10512.38</v>
      </c>
      <c r="L339" s="36">
        <v>0</v>
      </c>
      <c r="M339" s="36">
        <v>0</v>
      </c>
      <c r="N339" s="36">
        <v>0</v>
      </c>
      <c r="O339" s="36">
        <v>0</v>
      </c>
      <c r="R339" s="52">
        <v>44.55</v>
      </c>
      <c r="S339" s="52">
        <v>177.15</v>
      </c>
      <c r="T339" s="52">
        <v>0</v>
      </c>
      <c r="U339" s="52">
        <v>0</v>
      </c>
      <c r="V339" s="52">
        <v>15.11</v>
      </c>
      <c r="W339" s="52">
        <v>0</v>
      </c>
      <c r="X339" s="52">
        <v>1008.58</v>
      </c>
      <c r="Y339" s="52">
        <v>9266.99</v>
      </c>
      <c r="Z339" s="52">
        <v>0</v>
      </c>
      <c r="AA339" s="52">
        <v>0</v>
      </c>
      <c r="AB339" s="52">
        <v>0</v>
      </c>
    </row>
    <row r="340" spans="3:28" hidden="1" x14ac:dyDescent="0.45">
      <c r="D340" s="33"/>
      <c r="E340" s="34" t="s">
        <v>43</v>
      </c>
      <c r="F340" s="37" t="s">
        <v>4278</v>
      </c>
      <c r="K340" s="53">
        <f t="shared" si="5"/>
        <v>0</v>
      </c>
      <c r="O340" s="36"/>
      <c r="R340" s="52">
        <v>0</v>
      </c>
      <c r="S340" s="52">
        <v>0</v>
      </c>
      <c r="T340" s="52">
        <v>0</v>
      </c>
      <c r="U340" s="52">
        <v>0</v>
      </c>
      <c r="V340" s="52">
        <v>0</v>
      </c>
      <c r="W340" s="52">
        <v>0</v>
      </c>
      <c r="X340" s="52">
        <v>0</v>
      </c>
      <c r="Y340" s="52">
        <v>0</v>
      </c>
      <c r="Z340" s="52">
        <v>0</v>
      </c>
      <c r="AA340" s="52">
        <v>0</v>
      </c>
      <c r="AB340" s="52">
        <v>0</v>
      </c>
    </row>
    <row r="341" spans="3:28" hidden="1" x14ac:dyDescent="0.45">
      <c r="C341" s="32" t="s">
        <v>24</v>
      </c>
      <c r="D341" s="33" t="s">
        <v>30</v>
      </c>
      <c r="E341" s="34" t="s">
        <v>43</v>
      </c>
      <c r="F341" s="35" t="s">
        <v>414</v>
      </c>
      <c r="G341" s="36">
        <v>0</v>
      </c>
      <c r="H341" s="36">
        <v>0</v>
      </c>
      <c r="I341" s="36">
        <v>0</v>
      </c>
      <c r="J341" s="36">
        <v>0</v>
      </c>
      <c r="K341" s="53">
        <f t="shared" si="5"/>
        <v>9996.9699999999993</v>
      </c>
      <c r="L341" s="36">
        <v>0</v>
      </c>
      <c r="M341" s="36">
        <v>0</v>
      </c>
      <c r="N341" s="36">
        <v>0</v>
      </c>
      <c r="O341" s="36">
        <v>0</v>
      </c>
      <c r="R341" s="52">
        <v>0</v>
      </c>
      <c r="S341" s="52">
        <v>29.68</v>
      </c>
      <c r="T341" s="52">
        <v>0</v>
      </c>
      <c r="U341" s="52">
        <v>0</v>
      </c>
      <c r="V341" s="52">
        <v>0</v>
      </c>
      <c r="W341" s="52">
        <v>0</v>
      </c>
      <c r="X341" s="52">
        <v>0</v>
      </c>
      <c r="Y341" s="52">
        <v>9943.2199999999993</v>
      </c>
      <c r="Z341" s="52">
        <v>0</v>
      </c>
      <c r="AA341" s="52">
        <v>0</v>
      </c>
      <c r="AB341" s="52">
        <v>24.07</v>
      </c>
    </row>
    <row r="342" spans="3:28" hidden="1" x14ac:dyDescent="0.45">
      <c r="C342" s="32" t="s">
        <v>24</v>
      </c>
      <c r="D342" s="33" t="s">
        <v>31</v>
      </c>
      <c r="E342" s="34" t="s">
        <v>43</v>
      </c>
      <c r="F342" s="35" t="s">
        <v>415</v>
      </c>
      <c r="G342" s="36">
        <v>0</v>
      </c>
      <c r="H342" s="36">
        <v>0</v>
      </c>
      <c r="I342" s="36">
        <v>0</v>
      </c>
      <c r="J342" s="36">
        <v>0</v>
      </c>
      <c r="K342" s="53">
        <f t="shared" si="5"/>
        <v>4328.16</v>
      </c>
      <c r="L342" s="36">
        <v>0</v>
      </c>
      <c r="M342" s="36">
        <v>0</v>
      </c>
      <c r="N342" s="36">
        <v>0</v>
      </c>
      <c r="O342" s="36">
        <v>0</v>
      </c>
      <c r="R342" s="52">
        <f>7.8+319.13</f>
        <v>326.93</v>
      </c>
      <c r="S342" s="52">
        <f>37.62+19.1</f>
        <v>56.72</v>
      </c>
      <c r="T342" s="52">
        <v>0</v>
      </c>
      <c r="U342" s="52">
        <v>0</v>
      </c>
      <c r="V342" s="52">
        <v>0</v>
      </c>
      <c r="W342" s="52">
        <v>1659.46</v>
      </c>
      <c r="X342" s="52">
        <v>0</v>
      </c>
      <c r="Y342" s="52">
        <v>2268.04</v>
      </c>
      <c r="Z342" s="52">
        <v>0</v>
      </c>
      <c r="AA342" s="52">
        <v>0</v>
      </c>
      <c r="AB342" s="52">
        <v>17.010000000000002</v>
      </c>
    </row>
    <row r="343" spans="3:28" hidden="1" x14ac:dyDescent="0.45">
      <c r="C343" s="32" t="s">
        <v>24</v>
      </c>
      <c r="D343" s="33" t="s">
        <v>86</v>
      </c>
      <c r="E343" s="39" t="s">
        <v>43</v>
      </c>
      <c r="F343" s="35" t="s">
        <v>416</v>
      </c>
      <c r="G343" s="36">
        <v>0</v>
      </c>
      <c r="H343" s="36">
        <v>0</v>
      </c>
      <c r="I343" s="36">
        <v>0</v>
      </c>
      <c r="J343" s="36">
        <v>0</v>
      </c>
      <c r="K343" s="53">
        <f t="shared" si="5"/>
        <v>13140.140000000001</v>
      </c>
      <c r="L343" s="36">
        <v>0</v>
      </c>
      <c r="M343" s="36">
        <v>0</v>
      </c>
      <c r="N343" s="36">
        <v>0</v>
      </c>
      <c r="O343" s="36">
        <v>0</v>
      </c>
      <c r="R343" s="52">
        <v>8671.1</v>
      </c>
      <c r="S343" s="52">
        <v>4297.82</v>
      </c>
      <c r="T343" s="52">
        <v>0</v>
      </c>
      <c r="U343" s="52">
        <v>22.12</v>
      </c>
      <c r="V343" s="52">
        <v>0</v>
      </c>
      <c r="W343" s="52">
        <v>0</v>
      </c>
      <c r="X343" s="52">
        <v>0</v>
      </c>
      <c r="Y343" s="52">
        <v>149.1</v>
      </c>
      <c r="Z343" s="52">
        <v>0</v>
      </c>
      <c r="AA343" s="52">
        <v>0</v>
      </c>
      <c r="AB343" s="52">
        <v>0</v>
      </c>
    </row>
    <row r="344" spans="3:28" hidden="1" x14ac:dyDescent="0.45">
      <c r="C344" s="32" t="s">
        <v>24</v>
      </c>
      <c r="D344" s="33" t="s">
        <v>54</v>
      </c>
      <c r="E344" s="34" t="s">
        <v>43</v>
      </c>
      <c r="F344" s="35" t="s">
        <v>417</v>
      </c>
      <c r="G344" s="36">
        <v>0</v>
      </c>
      <c r="H344" s="36">
        <v>0</v>
      </c>
      <c r="I344" s="36">
        <v>0</v>
      </c>
      <c r="J344" s="36">
        <v>0</v>
      </c>
      <c r="K344" s="53">
        <f t="shared" si="5"/>
        <v>1613.3200000000002</v>
      </c>
      <c r="L344" s="36">
        <v>0</v>
      </c>
      <c r="M344" s="36">
        <v>0</v>
      </c>
      <c r="N344" s="36">
        <v>0</v>
      </c>
      <c r="O344" s="36">
        <v>0</v>
      </c>
      <c r="R344" s="52">
        <v>0</v>
      </c>
      <c r="S344" s="52">
        <v>17.45</v>
      </c>
      <c r="T344" s="52">
        <v>0</v>
      </c>
      <c r="U344" s="52">
        <v>0</v>
      </c>
      <c r="V344" s="52">
        <v>0</v>
      </c>
      <c r="W344" s="52">
        <v>0</v>
      </c>
      <c r="X344" s="52">
        <v>0</v>
      </c>
      <c r="Y344" s="52">
        <v>1579.7</v>
      </c>
      <c r="Z344" s="52">
        <v>0</v>
      </c>
      <c r="AA344" s="52">
        <v>0</v>
      </c>
      <c r="AB344" s="52">
        <v>16.170000000000002</v>
      </c>
    </row>
    <row r="345" spans="3:28" hidden="1" x14ac:dyDescent="0.45">
      <c r="C345" s="32" t="s">
        <v>24</v>
      </c>
      <c r="D345" s="33" t="s">
        <v>58</v>
      </c>
      <c r="E345" s="34" t="s">
        <v>43</v>
      </c>
      <c r="F345" s="35" t="s">
        <v>418</v>
      </c>
      <c r="G345" s="36">
        <v>0</v>
      </c>
      <c r="H345" s="36">
        <v>0</v>
      </c>
      <c r="I345" s="36">
        <v>0</v>
      </c>
      <c r="J345" s="36">
        <v>0</v>
      </c>
      <c r="K345" s="53">
        <f t="shared" si="5"/>
        <v>3270.59</v>
      </c>
      <c r="L345" s="36">
        <v>0</v>
      </c>
      <c r="M345" s="36">
        <v>0</v>
      </c>
      <c r="N345" s="36">
        <v>0</v>
      </c>
      <c r="O345" s="36">
        <v>0</v>
      </c>
      <c r="R345" s="52">
        <v>0</v>
      </c>
      <c r="S345" s="52">
        <f>259.62+86.64</f>
        <v>346.26</v>
      </c>
      <c r="T345" s="52">
        <v>0</v>
      </c>
      <c r="U345" s="52">
        <v>0</v>
      </c>
      <c r="V345" s="52">
        <v>0</v>
      </c>
      <c r="W345" s="52">
        <v>198</v>
      </c>
      <c r="X345" s="52">
        <v>0</v>
      </c>
      <c r="Y345" s="52">
        <v>2726.33</v>
      </c>
      <c r="Z345" s="52">
        <v>0</v>
      </c>
      <c r="AA345" s="52">
        <v>0</v>
      </c>
      <c r="AB345" s="52">
        <v>0</v>
      </c>
    </row>
    <row r="346" spans="3:28" hidden="1" x14ac:dyDescent="0.45">
      <c r="C346" s="32" t="s">
        <v>24</v>
      </c>
      <c r="D346" s="33" t="s">
        <v>113</v>
      </c>
      <c r="E346" s="34" t="s">
        <v>43</v>
      </c>
      <c r="F346" s="35" t="s">
        <v>419</v>
      </c>
      <c r="G346" s="36">
        <v>0</v>
      </c>
      <c r="H346" s="36">
        <v>0</v>
      </c>
      <c r="I346" s="36">
        <v>0</v>
      </c>
      <c r="J346" s="36">
        <v>0</v>
      </c>
      <c r="K346" s="53">
        <f t="shared" si="5"/>
        <v>18788</v>
      </c>
      <c r="L346" s="36">
        <v>0</v>
      </c>
      <c r="M346" s="36">
        <v>0</v>
      </c>
      <c r="N346" s="36">
        <v>0</v>
      </c>
      <c r="O346" s="36">
        <v>0</v>
      </c>
      <c r="R346" s="52">
        <v>5363.14</v>
      </c>
      <c r="S346" s="52">
        <v>601.55999999999995</v>
      </c>
      <c r="T346" s="52">
        <v>0</v>
      </c>
      <c r="U346" s="52">
        <v>0</v>
      </c>
      <c r="V346" s="52">
        <v>0</v>
      </c>
      <c r="W346" s="52">
        <v>0</v>
      </c>
      <c r="X346" s="52">
        <v>521.30999999999995</v>
      </c>
      <c r="Y346" s="52">
        <f>11633.85+666.57</f>
        <v>12300.42</v>
      </c>
      <c r="Z346" s="52">
        <v>0</v>
      </c>
      <c r="AA346" s="52">
        <v>0</v>
      </c>
      <c r="AB346" s="52">
        <v>1.57</v>
      </c>
    </row>
    <row r="347" spans="3:28" hidden="1" x14ac:dyDescent="0.45">
      <c r="C347" s="32" t="s">
        <v>25</v>
      </c>
      <c r="D347" s="33" t="s">
        <v>12</v>
      </c>
      <c r="E347" s="34" t="s">
        <v>44</v>
      </c>
      <c r="F347" s="37" t="s">
        <v>420</v>
      </c>
      <c r="G347" s="36">
        <v>0</v>
      </c>
      <c r="H347" s="36">
        <v>0</v>
      </c>
      <c r="I347" s="36">
        <v>0</v>
      </c>
      <c r="J347" s="36">
        <v>0</v>
      </c>
      <c r="K347" s="53">
        <f t="shared" si="5"/>
        <v>882.88</v>
      </c>
      <c r="L347" s="36">
        <v>0</v>
      </c>
      <c r="M347" s="36">
        <v>0</v>
      </c>
      <c r="N347" s="36">
        <v>0</v>
      </c>
      <c r="O347" s="36">
        <v>0</v>
      </c>
      <c r="R347" s="52">
        <v>0</v>
      </c>
      <c r="S347" s="52">
        <v>0</v>
      </c>
      <c r="T347" s="52">
        <v>0</v>
      </c>
      <c r="U347" s="52">
        <v>0</v>
      </c>
      <c r="V347" s="52">
        <v>0</v>
      </c>
      <c r="W347" s="52">
        <v>0</v>
      </c>
      <c r="X347" s="52">
        <v>0</v>
      </c>
      <c r="Y347" s="52">
        <v>784.36</v>
      </c>
      <c r="Z347" s="52">
        <v>0</v>
      </c>
      <c r="AA347" s="52">
        <v>0</v>
      </c>
      <c r="AB347" s="52">
        <v>98.52</v>
      </c>
    </row>
    <row r="348" spans="3:28" hidden="1" x14ac:dyDescent="0.45">
      <c r="C348" s="32" t="s">
        <v>25</v>
      </c>
      <c r="D348" s="33" t="s">
        <v>14</v>
      </c>
      <c r="E348" s="34" t="s">
        <v>44</v>
      </c>
      <c r="F348" s="37" t="s">
        <v>421</v>
      </c>
      <c r="G348" s="36">
        <v>0</v>
      </c>
      <c r="H348" s="36">
        <v>0</v>
      </c>
      <c r="I348" s="36">
        <v>0</v>
      </c>
      <c r="J348" s="36">
        <v>0</v>
      </c>
      <c r="K348" s="53">
        <f t="shared" si="5"/>
        <v>33.549999999999997</v>
      </c>
      <c r="L348" s="36">
        <v>0</v>
      </c>
      <c r="M348" s="36">
        <v>0</v>
      </c>
      <c r="N348" s="36">
        <v>0</v>
      </c>
      <c r="O348" s="36">
        <v>0</v>
      </c>
      <c r="R348" s="52">
        <v>0</v>
      </c>
      <c r="S348" s="52">
        <v>0</v>
      </c>
      <c r="T348" s="52">
        <v>0</v>
      </c>
      <c r="U348" s="52">
        <v>0</v>
      </c>
      <c r="V348" s="52">
        <v>2.69</v>
      </c>
      <c r="W348" s="52">
        <v>0</v>
      </c>
      <c r="X348" s="52">
        <v>0</v>
      </c>
      <c r="Y348" s="52">
        <v>0</v>
      </c>
      <c r="Z348" s="52">
        <v>0</v>
      </c>
      <c r="AA348" s="52">
        <v>0</v>
      </c>
      <c r="AB348" s="52">
        <v>30.86</v>
      </c>
    </row>
    <row r="349" spans="3:28" hidden="1" x14ac:dyDescent="0.45">
      <c r="C349" s="32" t="s">
        <v>25</v>
      </c>
      <c r="D349" s="33" t="s">
        <v>15</v>
      </c>
      <c r="E349" s="34" t="s">
        <v>44</v>
      </c>
      <c r="F349" s="35" t="s">
        <v>422</v>
      </c>
      <c r="G349" s="36">
        <v>0</v>
      </c>
      <c r="H349" s="36">
        <v>0</v>
      </c>
      <c r="I349" s="36">
        <v>0</v>
      </c>
      <c r="J349" s="36">
        <v>0</v>
      </c>
      <c r="K349" s="53">
        <f t="shared" si="5"/>
        <v>27.96</v>
      </c>
      <c r="L349" s="36">
        <v>0</v>
      </c>
      <c r="M349" s="36">
        <v>0</v>
      </c>
      <c r="N349" s="36">
        <v>0</v>
      </c>
      <c r="O349" s="36">
        <v>0</v>
      </c>
      <c r="R349" s="52">
        <v>0</v>
      </c>
      <c r="S349" s="52">
        <v>0</v>
      </c>
      <c r="T349" s="52">
        <v>0</v>
      </c>
      <c r="U349" s="52">
        <v>0</v>
      </c>
      <c r="V349" s="52">
        <v>27.96</v>
      </c>
      <c r="W349" s="52">
        <v>0</v>
      </c>
      <c r="X349" s="52">
        <v>0</v>
      </c>
      <c r="Y349" s="52">
        <v>0</v>
      </c>
      <c r="Z349" s="52">
        <v>0</v>
      </c>
      <c r="AA349" s="52">
        <v>0</v>
      </c>
      <c r="AB349" s="52">
        <v>0</v>
      </c>
    </row>
    <row r="350" spans="3:28" hidden="1" x14ac:dyDescent="0.45">
      <c r="D350" s="33"/>
      <c r="E350" s="34" t="s">
        <v>44</v>
      </c>
      <c r="F350" s="35" t="s">
        <v>4260</v>
      </c>
      <c r="G350" s="36">
        <v>0</v>
      </c>
      <c r="H350" s="36">
        <v>0</v>
      </c>
      <c r="I350" s="36">
        <v>0</v>
      </c>
      <c r="J350" s="36">
        <v>0</v>
      </c>
      <c r="K350" s="53">
        <f t="shared" si="5"/>
        <v>40.28</v>
      </c>
      <c r="O350" s="36"/>
      <c r="R350" s="52">
        <v>0</v>
      </c>
      <c r="S350" s="52">
        <v>0</v>
      </c>
      <c r="T350" s="52">
        <v>0</v>
      </c>
      <c r="U350" s="52">
        <v>0</v>
      </c>
      <c r="V350" s="52">
        <v>0</v>
      </c>
      <c r="W350" s="52">
        <v>0</v>
      </c>
      <c r="X350" s="52">
        <v>0</v>
      </c>
      <c r="Y350" s="52">
        <v>0</v>
      </c>
      <c r="Z350" s="52">
        <v>0</v>
      </c>
      <c r="AA350" s="52">
        <v>0</v>
      </c>
      <c r="AB350" s="52">
        <v>40.28</v>
      </c>
    </row>
    <row r="351" spans="3:28" hidden="1" x14ac:dyDescent="0.45">
      <c r="C351" s="32" t="s">
        <v>25</v>
      </c>
      <c r="D351" s="33" t="s">
        <v>16</v>
      </c>
      <c r="E351" s="34" t="s">
        <v>44</v>
      </c>
      <c r="F351" s="35" t="s">
        <v>423</v>
      </c>
      <c r="G351" s="36">
        <v>0</v>
      </c>
      <c r="H351" s="36">
        <v>0</v>
      </c>
      <c r="I351" s="36">
        <v>0</v>
      </c>
      <c r="J351" s="36">
        <v>0</v>
      </c>
      <c r="K351" s="53">
        <f t="shared" si="5"/>
        <v>2541.38</v>
      </c>
      <c r="L351" s="36">
        <v>0</v>
      </c>
      <c r="M351" s="36">
        <v>0</v>
      </c>
      <c r="N351" s="36">
        <v>0</v>
      </c>
      <c r="O351" s="36">
        <v>0</v>
      </c>
      <c r="R351" s="52">
        <v>0</v>
      </c>
      <c r="S351" s="52">
        <v>0</v>
      </c>
      <c r="T351" s="52">
        <v>0</v>
      </c>
      <c r="U351" s="52">
        <v>0</v>
      </c>
      <c r="V351" s="52">
        <v>0</v>
      </c>
      <c r="W351" s="52">
        <v>0</v>
      </c>
      <c r="X351" s="52">
        <v>0</v>
      </c>
      <c r="Y351" s="52">
        <v>0</v>
      </c>
      <c r="Z351" s="52">
        <v>0</v>
      </c>
      <c r="AA351" s="52">
        <v>0</v>
      </c>
      <c r="AB351" s="52">
        <v>2541.38</v>
      </c>
    </row>
    <row r="352" spans="3:28" hidden="1" x14ac:dyDescent="0.45">
      <c r="C352" s="32" t="s">
        <v>25</v>
      </c>
      <c r="D352" s="33" t="s">
        <v>17</v>
      </c>
      <c r="E352" s="34" t="s">
        <v>44</v>
      </c>
      <c r="F352" s="35" t="s">
        <v>424</v>
      </c>
      <c r="G352" s="36">
        <v>0</v>
      </c>
      <c r="H352" s="36">
        <v>0</v>
      </c>
      <c r="I352" s="36">
        <v>0</v>
      </c>
      <c r="J352" s="36">
        <v>0</v>
      </c>
      <c r="K352" s="53">
        <f t="shared" si="5"/>
        <v>2524.58</v>
      </c>
      <c r="L352" s="36">
        <v>0</v>
      </c>
      <c r="M352" s="36">
        <v>0</v>
      </c>
      <c r="N352" s="36">
        <v>0</v>
      </c>
      <c r="O352" s="36">
        <v>0</v>
      </c>
      <c r="R352" s="52">
        <v>15.73</v>
      </c>
      <c r="S352" s="52">
        <v>0</v>
      </c>
      <c r="T352" s="52">
        <v>0</v>
      </c>
      <c r="U352" s="52">
        <v>0</v>
      </c>
      <c r="V352" s="52">
        <v>0</v>
      </c>
      <c r="W352" s="52">
        <v>0</v>
      </c>
      <c r="X352" s="52">
        <v>0</v>
      </c>
      <c r="Y352" s="52">
        <v>72.510000000000005</v>
      </c>
      <c r="Z352" s="52">
        <v>0</v>
      </c>
      <c r="AA352" s="52">
        <v>0</v>
      </c>
      <c r="AB352" s="52">
        <v>2436.34</v>
      </c>
    </row>
    <row r="353" spans="1:28" hidden="1" x14ac:dyDescent="0.45">
      <c r="C353" s="32" t="s">
        <v>25</v>
      </c>
      <c r="D353" s="33" t="s">
        <v>18</v>
      </c>
      <c r="E353" s="34" t="s">
        <v>44</v>
      </c>
      <c r="F353" s="35" t="s">
        <v>425</v>
      </c>
      <c r="G353" s="36">
        <v>0</v>
      </c>
      <c r="H353" s="36">
        <v>0</v>
      </c>
      <c r="I353" s="36">
        <v>0</v>
      </c>
      <c r="J353" s="36">
        <v>0</v>
      </c>
      <c r="K353" s="53">
        <f t="shared" si="5"/>
        <v>59.580000000000005</v>
      </c>
      <c r="L353" s="36">
        <v>0</v>
      </c>
      <c r="M353" s="36">
        <v>0</v>
      </c>
      <c r="N353" s="36">
        <v>0</v>
      </c>
      <c r="O353" s="36">
        <v>0</v>
      </c>
      <c r="R353" s="52">
        <v>0</v>
      </c>
      <c r="S353" s="52">
        <v>0</v>
      </c>
      <c r="T353" s="52">
        <v>0</v>
      </c>
      <c r="U353" s="52">
        <v>0</v>
      </c>
      <c r="V353" s="52">
        <v>2.38</v>
      </c>
      <c r="W353" s="52">
        <v>0</v>
      </c>
      <c r="X353" s="52">
        <v>0</v>
      </c>
      <c r="Y353" s="52">
        <v>0</v>
      </c>
      <c r="Z353" s="52">
        <v>0</v>
      </c>
      <c r="AA353" s="52">
        <v>0</v>
      </c>
      <c r="AB353" s="52">
        <v>57.2</v>
      </c>
    </row>
    <row r="354" spans="1:28" hidden="1" x14ac:dyDescent="0.45">
      <c r="C354" s="32" t="s">
        <v>25</v>
      </c>
      <c r="D354" s="33" t="s">
        <v>19</v>
      </c>
      <c r="E354" s="34" t="s">
        <v>44</v>
      </c>
      <c r="F354" s="35" t="s">
        <v>426</v>
      </c>
      <c r="G354" s="36">
        <v>0</v>
      </c>
      <c r="H354" s="36">
        <v>0</v>
      </c>
      <c r="I354" s="36">
        <v>0</v>
      </c>
      <c r="J354" s="36">
        <v>0</v>
      </c>
      <c r="K354" s="53">
        <f t="shared" si="5"/>
        <v>32.04</v>
      </c>
      <c r="L354" s="36">
        <v>0</v>
      </c>
      <c r="M354" s="36">
        <v>0</v>
      </c>
      <c r="N354" s="36">
        <v>0</v>
      </c>
      <c r="O354" s="36">
        <v>0</v>
      </c>
      <c r="R354" s="52">
        <v>0</v>
      </c>
      <c r="S354" s="52">
        <v>0</v>
      </c>
      <c r="T354" s="52">
        <v>0</v>
      </c>
      <c r="U354" s="52">
        <v>0</v>
      </c>
      <c r="V354" s="52">
        <v>0</v>
      </c>
      <c r="W354" s="52">
        <v>0</v>
      </c>
      <c r="X354" s="52">
        <v>0</v>
      </c>
      <c r="Y354" s="52">
        <v>0</v>
      </c>
      <c r="Z354" s="52">
        <v>0</v>
      </c>
      <c r="AA354" s="52">
        <v>0</v>
      </c>
      <c r="AB354" s="52">
        <v>32.04</v>
      </c>
    </row>
    <row r="355" spans="1:28" hidden="1" x14ac:dyDescent="0.45">
      <c r="C355" s="32" t="s">
        <v>25</v>
      </c>
      <c r="D355" s="33" t="s">
        <v>20</v>
      </c>
      <c r="E355" s="34" t="s">
        <v>44</v>
      </c>
      <c r="F355" s="35" t="s">
        <v>427</v>
      </c>
      <c r="G355" s="36">
        <v>0</v>
      </c>
      <c r="H355" s="36">
        <v>0</v>
      </c>
      <c r="I355" s="36">
        <v>0</v>
      </c>
      <c r="J355" s="36">
        <v>0</v>
      </c>
      <c r="K355" s="53">
        <f t="shared" si="5"/>
        <v>57.22</v>
      </c>
      <c r="L355" s="36">
        <v>0</v>
      </c>
      <c r="M355" s="36">
        <v>0</v>
      </c>
      <c r="N355" s="36">
        <v>0</v>
      </c>
      <c r="O355" s="36">
        <v>0</v>
      </c>
      <c r="R355" s="52">
        <v>0</v>
      </c>
      <c r="S355" s="52">
        <v>0</v>
      </c>
      <c r="T355" s="52">
        <v>0</v>
      </c>
      <c r="U355" s="52">
        <v>0</v>
      </c>
      <c r="V355" s="52">
        <v>0</v>
      </c>
      <c r="W355" s="52">
        <v>0</v>
      </c>
      <c r="X355" s="52">
        <v>0</v>
      </c>
      <c r="Y355" s="52">
        <v>0</v>
      </c>
      <c r="Z355" s="52">
        <v>0</v>
      </c>
      <c r="AA355" s="52">
        <v>0</v>
      </c>
      <c r="AB355" s="52">
        <v>57.22</v>
      </c>
    </row>
    <row r="356" spans="1:28" hidden="1" x14ac:dyDescent="0.45">
      <c r="A356" s="78"/>
      <c r="B356" s="78"/>
      <c r="C356" s="32" t="s">
        <v>25</v>
      </c>
      <c r="D356" s="33" t="s">
        <v>21</v>
      </c>
      <c r="E356" s="34" t="s">
        <v>44</v>
      </c>
      <c r="F356" s="37" t="s">
        <v>428</v>
      </c>
      <c r="G356" s="36">
        <v>0</v>
      </c>
      <c r="H356" s="36">
        <v>0</v>
      </c>
      <c r="I356" s="36">
        <v>0</v>
      </c>
      <c r="J356" s="36">
        <v>0</v>
      </c>
      <c r="K356" s="53">
        <f t="shared" si="5"/>
        <v>135.16999999999999</v>
      </c>
      <c r="L356" s="36">
        <v>0</v>
      </c>
      <c r="M356" s="36">
        <v>0</v>
      </c>
      <c r="N356" s="36">
        <v>0</v>
      </c>
      <c r="O356" s="36">
        <v>0</v>
      </c>
      <c r="R356" s="52">
        <v>0</v>
      </c>
      <c r="S356" s="52">
        <v>0</v>
      </c>
      <c r="T356" s="52">
        <v>113.24</v>
      </c>
      <c r="U356" s="52">
        <v>0</v>
      </c>
      <c r="V356" s="52">
        <v>0</v>
      </c>
      <c r="W356" s="52">
        <v>0</v>
      </c>
      <c r="X356" s="52">
        <v>0</v>
      </c>
      <c r="Y356" s="52">
        <v>0</v>
      </c>
      <c r="Z356" s="52">
        <v>0</v>
      </c>
      <c r="AA356" s="52">
        <v>0</v>
      </c>
      <c r="AB356" s="52">
        <v>21.93</v>
      </c>
    </row>
    <row r="357" spans="1:28" hidden="1" x14ac:dyDescent="0.45">
      <c r="A357" s="78"/>
      <c r="B357" s="78"/>
      <c r="D357" s="33"/>
      <c r="E357" s="34" t="s">
        <v>44</v>
      </c>
      <c r="F357" s="35" t="s">
        <v>4266</v>
      </c>
      <c r="K357" s="53">
        <f t="shared" si="5"/>
        <v>23.11</v>
      </c>
      <c r="O357" s="36"/>
      <c r="R357" s="52">
        <v>0</v>
      </c>
      <c r="S357" s="52">
        <v>0</v>
      </c>
      <c r="T357" s="52">
        <v>0</v>
      </c>
      <c r="U357" s="52">
        <v>0</v>
      </c>
      <c r="V357" s="52">
        <v>0</v>
      </c>
      <c r="W357" s="52">
        <v>0</v>
      </c>
      <c r="X357" s="52">
        <v>0</v>
      </c>
      <c r="Y357" s="52">
        <v>23.11</v>
      </c>
      <c r="Z357" s="52">
        <v>0</v>
      </c>
      <c r="AA357" s="52">
        <v>0</v>
      </c>
      <c r="AB357" s="52">
        <v>0</v>
      </c>
    </row>
    <row r="358" spans="1:28" hidden="1" x14ac:dyDescent="0.45">
      <c r="C358" s="32" t="s">
        <v>25</v>
      </c>
      <c r="D358" s="33" t="s">
        <v>22</v>
      </c>
      <c r="E358" s="34" t="s">
        <v>44</v>
      </c>
      <c r="F358" s="37" t="s">
        <v>429</v>
      </c>
      <c r="G358" s="36">
        <v>0</v>
      </c>
      <c r="H358" s="36">
        <v>0</v>
      </c>
      <c r="I358" s="36">
        <v>0</v>
      </c>
      <c r="J358" s="36">
        <v>0</v>
      </c>
      <c r="K358" s="53">
        <f t="shared" si="5"/>
        <v>7671.76</v>
      </c>
      <c r="L358" s="36">
        <v>0</v>
      </c>
      <c r="M358" s="36">
        <v>0</v>
      </c>
      <c r="N358" s="36">
        <v>0</v>
      </c>
      <c r="O358" s="36">
        <v>0</v>
      </c>
      <c r="R358" s="52">
        <v>0</v>
      </c>
      <c r="S358" s="52">
        <v>0</v>
      </c>
      <c r="T358" s="52">
        <v>0</v>
      </c>
      <c r="U358" s="52">
        <v>0</v>
      </c>
      <c r="V358" s="52">
        <v>44.65</v>
      </c>
      <c r="W358" s="52">
        <v>0</v>
      </c>
      <c r="X358" s="52">
        <v>0</v>
      </c>
      <c r="Y358" s="52">
        <v>3.8</v>
      </c>
      <c r="Z358" s="52">
        <v>0</v>
      </c>
      <c r="AA358" s="52">
        <v>0</v>
      </c>
      <c r="AB358" s="52">
        <v>7623.31</v>
      </c>
    </row>
    <row r="359" spans="1:28" hidden="1" x14ac:dyDescent="0.45">
      <c r="D359" s="33"/>
      <c r="E359" s="34" t="s">
        <v>44</v>
      </c>
      <c r="F359" s="35" t="s">
        <v>2790</v>
      </c>
      <c r="K359" s="53">
        <f t="shared" si="5"/>
        <v>0</v>
      </c>
      <c r="O359" s="36"/>
      <c r="R359" s="52">
        <v>0</v>
      </c>
      <c r="S359" s="52">
        <v>0</v>
      </c>
      <c r="T359" s="52">
        <v>0</v>
      </c>
      <c r="U359" s="52">
        <v>0</v>
      </c>
      <c r="V359" s="52">
        <v>0</v>
      </c>
      <c r="W359" s="52">
        <v>0</v>
      </c>
      <c r="X359" s="52">
        <v>0</v>
      </c>
      <c r="Y359" s="52">
        <v>0</v>
      </c>
      <c r="Z359" s="52">
        <v>0</v>
      </c>
      <c r="AA359" s="52">
        <v>0</v>
      </c>
      <c r="AB359" s="52">
        <v>0</v>
      </c>
    </row>
    <row r="360" spans="1:28" hidden="1" x14ac:dyDescent="0.45">
      <c r="C360" s="32" t="s">
        <v>25</v>
      </c>
      <c r="D360" s="33" t="s">
        <v>23</v>
      </c>
      <c r="E360" s="34" t="s">
        <v>44</v>
      </c>
      <c r="F360" s="37" t="s">
        <v>430</v>
      </c>
      <c r="G360" s="36">
        <v>0</v>
      </c>
      <c r="H360" s="36">
        <v>0</v>
      </c>
      <c r="I360" s="36">
        <v>0</v>
      </c>
      <c r="J360" s="36">
        <v>0</v>
      </c>
      <c r="K360" s="53">
        <f t="shared" si="5"/>
        <v>1891.55</v>
      </c>
      <c r="L360" s="36">
        <v>0</v>
      </c>
      <c r="M360" s="36">
        <v>0</v>
      </c>
      <c r="N360" s="36">
        <v>0</v>
      </c>
      <c r="O360" s="36">
        <v>0</v>
      </c>
      <c r="R360" s="52">
        <v>0</v>
      </c>
      <c r="S360" s="52">
        <v>0</v>
      </c>
      <c r="T360" s="52">
        <v>0</v>
      </c>
      <c r="U360" s="52">
        <v>0</v>
      </c>
      <c r="V360" s="52">
        <v>0</v>
      </c>
      <c r="W360" s="52">
        <v>0</v>
      </c>
      <c r="X360" s="52">
        <v>0</v>
      </c>
      <c r="Y360" s="52">
        <v>0</v>
      </c>
      <c r="Z360" s="52">
        <v>0</v>
      </c>
      <c r="AA360" s="52">
        <v>0</v>
      </c>
      <c r="AB360" s="52">
        <v>1891.55</v>
      </c>
    </row>
    <row r="361" spans="1:28" hidden="1" x14ac:dyDescent="0.45">
      <c r="C361" s="32" t="s">
        <v>25</v>
      </c>
      <c r="D361" s="33" t="s">
        <v>24</v>
      </c>
      <c r="E361" s="34" t="s">
        <v>44</v>
      </c>
      <c r="F361" s="37" t="s">
        <v>431</v>
      </c>
      <c r="G361" s="36">
        <v>0</v>
      </c>
      <c r="H361" s="36">
        <v>0</v>
      </c>
      <c r="I361" s="36">
        <v>0</v>
      </c>
      <c r="J361" s="36">
        <v>0</v>
      </c>
      <c r="K361" s="53">
        <f t="shared" si="5"/>
        <v>1267.23</v>
      </c>
      <c r="L361" s="36">
        <v>0</v>
      </c>
      <c r="M361" s="36">
        <v>0</v>
      </c>
      <c r="N361" s="36">
        <v>0</v>
      </c>
      <c r="O361" s="36">
        <v>0</v>
      </c>
      <c r="R361" s="52">
        <v>0</v>
      </c>
      <c r="S361" s="52">
        <v>0</v>
      </c>
      <c r="T361" s="52">
        <v>0</v>
      </c>
      <c r="U361" s="52">
        <v>0</v>
      </c>
      <c r="V361" s="52">
        <v>61.18</v>
      </c>
      <c r="W361" s="52">
        <v>0</v>
      </c>
      <c r="X361" s="52">
        <v>0</v>
      </c>
      <c r="Y361" s="52">
        <v>2.74</v>
      </c>
      <c r="Z361" s="52">
        <v>0</v>
      </c>
      <c r="AA361" s="52">
        <v>0</v>
      </c>
      <c r="AB361" s="52">
        <v>1203.31</v>
      </c>
    </row>
    <row r="362" spans="1:28" hidden="1" x14ac:dyDescent="0.45">
      <c r="C362" s="32" t="s">
        <v>25</v>
      </c>
      <c r="D362" s="33" t="s">
        <v>25</v>
      </c>
      <c r="E362" s="34" t="s">
        <v>44</v>
      </c>
      <c r="F362" s="37" t="s">
        <v>432</v>
      </c>
      <c r="G362" s="36">
        <v>0</v>
      </c>
      <c r="H362" s="36">
        <v>0</v>
      </c>
      <c r="I362" s="36">
        <v>0</v>
      </c>
      <c r="J362" s="36">
        <v>0</v>
      </c>
      <c r="K362" s="53">
        <f t="shared" si="5"/>
        <v>348.96</v>
      </c>
      <c r="L362" s="36">
        <v>0</v>
      </c>
      <c r="M362" s="36">
        <v>0</v>
      </c>
      <c r="N362" s="36">
        <v>0</v>
      </c>
      <c r="O362" s="36">
        <v>0</v>
      </c>
      <c r="R362" s="52">
        <v>0</v>
      </c>
      <c r="S362" s="52">
        <v>0</v>
      </c>
      <c r="T362" s="52">
        <v>0</v>
      </c>
      <c r="U362" s="52">
        <v>0</v>
      </c>
      <c r="V362" s="52">
        <v>5.28</v>
      </c>
      <c r="W362" s="52">
        <v>279.13</v>
      </c>
      <c r="X362" s="52">
        <v>0</v>
      </c>
      <c r="Y362" s="52">
        <v>22.94</v>
      </c>
      <c r="Z362" s="52">
        <v>0</v>
      </c>
      <c r="AA362" s="52">
        <v>0</v>
      </c>
      <c r="AB362" s="52">
        <v>41.61</v>
      </c>
    </row>
    <row r="363" spans="1:28" hidden="1" x14ac:dyDescent="0.45">
      <c r="C363" s="32" t="s">
        <v>25</v>
      </c>
      <c r="D363" s="33" t="s">
        <v>26</v>
      </c>
      <c r="E363" s="34" t="s">
        <v>44</v>
      </c>
      <c r="F363" s="37" t="s">
        <v>433</v>
      </c>
      <c r="G363" s="36">
        <v>0</v>
      </c>
      <c r="H363" s="36">
        <v>0</v>
      </c>
      <c r="I363" s="36">
        <v>0</v>
      </c>
      <c r="J363" s="36">
        <v>0</v>
      </c>
      <c r="K363" s="53">
        <f t="shared" si="5"/>
        <v>3214.73</v>
      </c>
      <c r="L363" s="36">
        <v>0</v>
      </c>
      <c r="M363" s="36">
        <v>0</v>
      </c>
      <c r="N363" s="36">
        <v>0</v>
      </c>
      <c r="O363" s="36">
        <v>0</v>
      </c>
      <c r="R363" s="52">
        <v>0</v>
      </c>
      <c r="S363" s="52">
        <v>0</v>
      </c>
      <c r="T363" s="52">
        <v>0</v>
      </c>
      <c r="U363" s="52">
        <v>0</v>
      </c>
      <c r="V363" s="52">
        <v>0</v>
      </c>
      <c r="W363" s="52">
        <v>0</v>
      </c>
      <c r="X363" s="52">
        <v>0</v>
      </c>
      <c r="Y363" s="52">
        <v>0</v>
      </c>
      <c r="Z363" s="52">
        <v>0</v>
      </c>
      <c r="AA363" s="52">
        <v>0</v>
      </c>
      <c r="AB363" s="52">
        <v>3214.73</v>
      </c>
    </row>
    <row r="364" spans="1:28" hidden="1" x14ac:dyDescent="0.45">
      <c r="C364" s="32" t="s">
        <v>25</v>
      </c>
      <c r="D364" s="33" t="s">
        <v>3</v>
      </c>
      <c r="E364" s="34" t="s">
        <v>44</v>
      </c>
      <c r="F364" s="37" t="s">
        <v>434</v>
      </c>
      <c r="G364" s="36">
        <v>0</v>
      </c>
      <c r="H364" s="36">
        <v>0</v>
      </c>
      <c r="I364" s="36">
        <v>0</v>
      </c>
      <c r="J364" s="36">
        <v>0</v>
      </c>
      <c r="K364" s="53">
        <f t="shared" si="5"/>
        <v>176.76999999999998</v>
      </c>
      <c r="L364" s="36">
        <v>0</v>
      </c>
      <c r="M364" s="36">
        <v>0</v>
      </c>
      <c r="N364" s="36">
        <v>0</v>
      </c>
      <c r="O364" s="36">
        <v>0</v>
      </c>
      <c r="R364" s="52">
        <v>0</v>
      </c>
      <c r="S364" s="52">
        <v>0</v>
      </c>
      <c r="T364" s="52">
        <v>0</v>
      </c>
      <c r="U364" s="52">
        <v>0</v>
      </c>
      <c r="V364" s="52">
        <v>74.86</v>
      </c>
      <c r="W364" s="52">
        <v>0</v>
      </c>
      <c r="X364" s="52">
        <v>0</v>
      </c>
      <c r="Y364" s="52">
        <v>20.18</v>
      </c>
      <c r="Z364" s="52">
        <v>0</v>
      </c>
      <c r="AA364" s="52">
        <v>0</v>
      </c>
      <c r="AB364" s="52">
        <v>81.73</v>
      </c>
    </row>
    <row r="365" spans="1:28" hidden="1" x14ac:dyDescent="0.45">
      <c r="D365" s="33"/>
      <c r="E365" s="34" t="s">
        <v>44</v>
      </c>
      <c r="F365" s="35" t="s">
        <v>4279</v>
      </c>
      <c r="K365" s="53">
        <f t="shared" si="5"/>
        <v>0</v>
      </c>
      <c r="O365" s="36"/>
      <c r="R365" s="52">
        <v>0</v>
      </c>
      <c r="S365" s="52">
        <v>0</v>
      </c>
      <c r="T365" s="52">
        <v>0</v>
      </c>
      <c r="U365" s="52">
        <v>0</v>
      </c>
      <c r="V365" s="52">
        <v>0</v>
      </c>
      <c r="W365" s="52">
        <v>0</v>
      </c>
      <c r="X365" s="52">
        <v>0</v>
      </c>
      <c r="Y365" s="52">
        <v>0</v>
      </c>
      <c r="Z365" s="52">
        <v>0</v>
      </c>
      <c r="AA365" s="52">
        <v>0</v>
      </c>
      <c r="AB365" s="52">
        <v>0</v>
      </c>
    </row>
    <row r="366" spans="1:28" hidden="1" x14ac:dyDescent="0.45">
      <c r="C366" s="32" t="s">
        <v>25</v>
      </c>
      <c r="D366" s="33" t="s">
        <v>27</v>
      </c>
      <c r="E366" s="34" t="s">
        <v>44</v>
      </c>
      <c r="F366" s="37" t="s">
        <v>435</v>
      </c>
      <c r="G366" s="36">
        <v>0</v>
      </c>
      <c r="H366" s="36">
        <v>0</v>
      </c>
      <c r="I366" s="36">
        <v>0</v>
      </c>
      <c r="J366" s="36">
        <v>0</v>
      </c>
      <c r="K366" s="53">
        <f t="shared" si="5"/>
        <v>0</v>
      </c>
      <c r="L366" s="36">
        <v>0</v>
      </c>
      <c r="M366" s="36">
        <v>0</v>
      </c>
      <c r="N366" s="36">
        <v>0</v>
      </c>
      <c r="O366" s="36">
        <v>0</v>
      </c>
      <c r="R366" s="52">
        <v>0</v>
      </c>
      <c r="S366" s="52">
        <v>0</v>
      </c>
      <c r="T366" s="52">
        <v>0</v>
      </c>
      <c r="U366" s="52">
        <v>0</v>
      </c>
      <c r="V366" s="52">
        <v>0</v>
      </c>
      <c r="W366" s="52">
        <v>0</v>
      </c>
      <c r="X366" s="52">
        <v>0</v>
      </c>
      <c r="Y366" s="52">
        <v>0</v>
      </c>
      <c r="Z366" s="52">
        <v>0</v>
      </c>
      <c r="AA366" s="52">
        <v>0</v>
      </c>
      <c r="AB366" s="52">
        <v>0</v>
      </c>
    </row>
    <row r="367" spans="1:28" hidden="1" x14ac:dyDescent="0.45">
      <c r="C367" s="32" t="s">
        <v>25</v>
      </c>
      <c r="D367" s="33" t="s">
        <v>4</v>
      </c>
      <c r="E367" s="34" t="s">
        <v>44</v>
      </c>
      <c r="F367" s="37" t="s">
        <v>436</v>
      </c>
      <c r="G367" s="36">
        <v>0</v>
      </c>
      <c r="H367" s="36">
        <v>0</v>
      </c>
      <c r="I367" s="36">
        <v>0</v>
      </c>
      <c r="J367" s="36">
        <v>0</v>
      </c>
      <c r="K367" s="53">
        <f t="shared" si="5"/>
        <v>13134.84</v>
      </c>
      <c r="L367" s="36">
        <v>0</v>
      </c>
      <c r="M367" s="36">
        <v>0</v>
      </c>
      <c r="N367" s="36">
        <v>0</v>
      </c>
      <c r="O367" s="36">
        <v>0</v>
      </c>
      <c r="R367" s="52">
        <v>0</v>
      </c>
      <c r="S367" s="52">
        <v>0</v>
      </c>
      <c r="T367" s="52">
        <v>0</v>
      </c>
      <c r="U367" s="52">
        <v>0</v>
      </c>
      <c r="V367" s="52">
        <v>2100.2199999999998</v>
      </c>
      <c r="W367" s="52">
        <v>1392.37</v>
      </c>
      <c r="X367" s="52">
        <v>0</v>
      </c>
      <c r="Y367" s="52">
        <v>501.1</v>
      </c>
      <c r="Z367" s="52">
        <v>0</v>
      </c>
      <c r="AA367" s="52">
        <v>0</v>
      </c>
      <c r="AB367" s="52">
        <v>9141.15</v>
      </c>
    </row>
    <row r="368" spans="1:28" hidden="1" x14ac:dyDescent="0.45">
      <c r="C368" s="32" t="s">
        <v>25</v>
      </c>
      <c r="D368" s="33" t="s">
        <v>28</v>
      </c>
      <c r="E368" s="34" t="s">
        <v>44</v>
      </c>
      <c r="F368" s="35" t="s">
        <v>437</v>
      </c>
      <c r="G368" s="36">
        <v>0</v>
      </c>
      <c r="H368" s="36">
        <v>0</v>
      </c>
      <c r="I368" s="36">
        <v>0</v>
      </c>
      <c r="J368" s="36">
        <v>0</v>
      </c>
      <c r="K368" s="53">
        <f t="shared" si="5"/>
        <v>13358.63</v>
      </c>
      <c r="L368" s="36">
        <v>0</v>
      </c>
      <c r="M368" s="36">
        <v>0</v>
      </c>
      <c r="N368" s="36">
        <v>0</v>
      </c>
      <c r="O368" s="36">
        <v>0</v>
      </c>
      <c r="R368" s="52">
        <v>21.59</v>
      </c>
      <c r="S368" s="52">
        <v>46.22</v>
      </c>
      <c r="T368" s="52">
        <v>0</v>
      </c>
      <c r="U368" s="52">
        <v>0</v>
      </c>
      <c r="V368" s="52">
        <v>0</v>
      </c>
      <c r="W368" s="52">
        <v>0</v>
      </c>
      <c r="X368" s="52">
        <v>0</v>
      </c>
      <c r="Y368" s="52">
        <v>9769.34</v>
      </c>
      <c r="Z368" s="52">
        <v>0</v>
      </c>
      <c r="AA368" s="52">
        <v>0</v>
      </c>
      <c r="AB368" s="52">
        <v>3521.48</v>
      </c>
    </row>
    <row r="369" spans="3:28" hidden="1" x14ac:dyDescent="0.45">
      <c r="C369" s="32" t="s">
        <v>25</v>
      </c>
      <c r="D369" s="33" t="s">
        <v>29</v>
      </c>
      <c r="E369" s="34" t="s">
        <v>44</v>
      </c>
      <c r="F369" s="35" t="s">
        <v>438</v>
      </c>
      <c r="G369" s="36">
        <v>0</v>
      </c>
      <c r="H369" s="36">
        <v>0</v>
      </c>
      <c r="I369" s="36">
        <v>0</v>
      </c>
      <c r="J369" s="36">
        <v>0</v>
      </c>
      <c r="K369" s="53">
        <f t="shared" si="5"/>
        <v>903.22</v>
      </c>
      <c r="L369" s="36">
        <v>0</v>
      </c>
      <c r="M369" s="36">
        <v>0</v>
      </c>
      <c r="N369" s="36">
        <v>0</v>
      </c>
      <c r="O369" s="36">
        <v>0</v>
      </c>
      <c r="R369" s="52">
        <v>0</v>
      </c>
      <c r="S369" s="52">
        <v>16.22</v>
      </c>
      <c r="T369" s="52">
        <v>0</v>
      </c>
      <c r="U369" s="52">
        <v>0</v>
      </c>
      <c r="V369" s="52">
        <v>0</v>
      </c>
      <c r="W369" s="52">
        <v>0</v>
      </c>
      <c r="X369" s="52">
        <v>0</v>
      </c>
      <c r="Y369" s="52">
        <v>211.86</v>
      </c>
      <c r="Z369" s="52">
        <v>0</v>
      </c>
      <c r="AA369" s="52">
        <v>0</v>
      </c>
      <c r="AB369" s="52">
        <v>675.14</v>
      </c>
    </row>
    <row r="370" spans="3:28" hidden="1" x14ac:dyDescent="0.45">
      <c r="C370" s="32" t="s">
        <v>25</v>
      </c>
      <c r="D370" s="33" t="s">
        <v>30</v>
      </c>
      <c r="E370" s="34" t="s">
        <v>44</v>
      </c>
      <c r="F370" s="35" t="s">
        <v>439</v>
      </c>
      <c r="G370" s="36">
        <v>0</v>
      </c>
      <c r="H370" s="36">
        <v>0</v>
      </c>
      <c r="I370" s="36">
        <v>0</v>
      </c>
      <c r="J370" s="36">
        <v>0</v>
      </c>
      <c r="K370" s="53">
        <f t="shared" si="5"/>
        <v>5562.7</v>
      </c>
      <c r="L370" s="36">
        <v>0</v>
      </c>
      <c r="M370" s="36">
        <v>0</v>
      </c>
      <c r="N370" s="36">
        <v>0</v>
      </c>
      <c r="O370" s="36">
        <v>0</v>
      </c>
      <c r="R370" s="52">
        <v>0</v>
      </c>
      <c r="S370" s="52">
        <v>0</v>
      </c>
      <c r="T370" s="52">
        <v>0</v>
      </c>
      <c r="U370" s="52">
        <v>0</v>
      </c>
      <c r="V370" s="52">
        <v>41.9</v>
      </c>
      <c r="W370" s="52">
        <v>0</v>
      </c>
      <c r="X370" s="52">
        <v>0</v>
      </c>
      <c r="Y370" s="52">
        <v>927.98</v>
      </c>
      <c r="Z370" s="52">
        <v>0</v>
      </c>
      <c r="AA370" s="52">
        <v>0</v>
      </c>
      <c r="AB370" s="52">
        <v>4592.82</v>
      </c>
    </row>
    <row r="371" spans="3:28" hidden="1" x14ac:dyDescent="0.45">
      <c r="C371" s="32" t="s">
        <v>25</v>
      </c>
      <c r="D371" s="33" t="s">
        <v>31</v>
      </c>
      <c r="E371" s="34" t="s">
        <v>44</v>
      </c>
      <c r="F371" s="35" t="s">
        <v>440</v>
      </c>
      <c r="G371" s="36">
        <v>0</v>
      </c>
      <c r="H371" s="36">
        <v>0</v>
      </c>
      <c r="I371" s="36">
        <v>0</v>
      </c>
      <c r="J371" s="36">
        <v>0</v>
      </c>
      <c r="K371" s="53">
        <f t="shared" si="5"/>
        <v>12778.470000000001</v>
      </c>
      <c r="L371" s="36">
        <v>0</v>
      </c>
      <c r="M371" s="36">
        <v>0</v>
      </c>
      <c r="N371" s="36">
        <v>0</v>
      </c>
      <c r="O371" s="36">
        <v>0</v>
      </c>
      <c r="R371" s="52">
        <v>0</v>
      </c>
      <c r="S371" s="52">
        <v>0</v>
      </c>
      <c r="T371" s="52">
        <v>13.26</v>
      </c>
      <c r="U371" s="52">
        <v>0</v>
      </c>
      <c r="V371" s="52">
        <v>11108.79</v>
      </c>
      <c r="W371" s="52">
        <v>0</v>
      </c>
      <c r="X371" s="52">
        <v>6.8</v>
      </c>
      <c r="Y371" s="52">
        <v>0</v>
      </c>
      <c r="Z371" s="52">
        <v>0</v>
      </c>
      <c r="AA371" s="52">
        <v>0</v>
      </c>
      <c r="AB371" s="52">
        <v>1649.62</v>
      </c>
    </row>
    <row r="372" spans="3:28" hidden="1" x14ac:dyDescent="0.45">
      <c r="C372" s="32" t="s">
        <v>25</v>
      </c>
      <c r="D372" s="33" t="s">
        <v>86</v>
      </c>
      <c r="E372" s="34" t="s">
        <v>44</v>
      </c>
      <c r="F372" s="37" t="s">
        <v>441</v>
      </c>
      <c r="G372" s="36">
        <v>0</v>
      </c>
      <c r="H372" s="36">
        <v>0</v>
      </c>
      <c r="I372" s="36">
        <v>0</v>
      </c>
      <c r="J372" s="36">
        <v>0</v>
      </c>
      <c r="K372" s="53">
        <f t="shared" si="5"/>
        <v>481.6</v>
      </c>
      <c r="L372" s="36">
        <v>0</v>
      </c>
      <c r="M372" s="36">
        <v>0</v>
      </c>
      <c r="N372" s="36">
        <v>0</v>
      </c>
      <c r="O372" s="36">
        <v>0</v>
      </c>
      <c r="R372" s="52">
        <v>0</v>
      </c>
      <c r="S372" s="52">
        <v>0</v>
      </c>
      <c r="T372" s="52">
        <v>0</v>
      </c>
      <c r="U372" s="52">
        <v>0</v>
      </c>
      <c r="V372" s="52">
        <v>0</v>
      </c>
      <c r="W372" s="52">
        <v>0</v>
      </c>
      <c r="X372" s="52">
        <v>0</v>
      </c>
      <c r="Y372" s="52">
        <v>0</v>
      </c>
      <c r="Z372" s="52">
        <v>0</v>
      </c>
      <c r="AA372" s="52">
        <v>0</v>
      </c>
      <c r="AB372" s="52">
        <v>481.6</v>
      </c>
    </row>
    <row r="373" spans="3:28" hidden="1" x14ac:dyDescent="0.45">
      <c r="C373" s="32" t="s">
        <v>25</v>
      </c>
      <c r="D373" s="33" t="s">
        <v>54</v>
      </c>
      <c r="E373" s="34" t="s">
        <v>44</v>
      </c>
      <c r="F373" s="35" t="s">
        <v>442</v>
      </c>
      <c r="G373" s="36">
        <v>0</v>
      </c>
      <c r="H373" s="36">
        <v>0</v>
      </c>
      <c r="I373" s="36">
        <v>0</v>
      </c>
      <c r="J373" s="36">
        <v>0</v>
      </c>
      <c r="K373" s="53">
        <f t="shared" si="5"/>
        <v>137.56</v>
      </c>
      <c r="L373" s="36">
        <v>0</v>
      </c>
      <c r="M373" s="36">
        <v>0</v>
      </c>
      <c r="N373" s="36">
        <v>0</v>
      </c>
      <c r="O373" s="36">
        <v>0</v>
      </c>
      <c r="R373" s="52">
        <v>0</v>
      </c>
      <c r="S373" s="52">
        <v>2.33</v>
      </c>
      <c r="T373" s="52">
        <v>0</v>
      </c>
      <c r="U373" s="52">
        <v>0</v>
      </c>
      <c r="V373" s="52">
        <v>0</v>
      </c>
      <c r="W373" s="52">
        <v>0</v>
      </c>
      <c r="X373" s="52">
        <v>0</v>
      </c>
      <c r="Y373" s="52">
        <v>72.31</v>
      </c>
      <c r="Z373" s="52">
        <v>0</v>
      </c>
      <c r="AA373" s="52">
        <v>0</v>
      </c>
      <c r="AB373" s="52">
        <v>62.92</v>
      </c>
    </row>
    <row r="374" spans="3:28" hidden="1" x14ac:dyDescent="0.45">
      <c r="C374" s="32" t="s">
        <v>25</v>
      </c>
      <c r="D374" s="33" t="s">
        <v>58</v>
      </c>
      <c r="E374" s="34" t="s">
        <v>44</v>
      </c>
      <c r="F374" s="35" t="s">
        <v>443</v>
      </c>
      <c r="G374" s="36">
        <v>0</v>
      </c>
      <c r="H374" s="36">
        <v>0</v>
      </c>
      <c r="I374" s="36">
        <v>0</v>
      </c>
      <c r="J374" s="36">
        <v>0</v>
      </c>
      <c r="K374" s="53">
        <f t="shared" si="5"/>
        <v>1022.91</v>
      </c>
      <c r="L374" s="36">
        <v>0</v>
      </c>
      <c r="M374" s="36">
        <v>0</v>
      </c>
      <c r="N374" s="36">
        <v>0</v>
      </c>
      <c r="O374" s="36">
        <v>0</v>
      </c>
      <c r="R374" s="52">
        <v>0</v>
      </c>
      <c r="S374" s="52">
        <v>0</v>
      </c>
      <c r="T374" s="52">
        <v>0</v>
      </c>
      <c r="U374" s="52">
        <v>0</v>
      </c>
      <c r="V374" s="52">
        <v>0</v>
      </c>
      <c r="W374" s="52">
        <v>0</v>
      </c>
      <c r="X374" s="52">
        <v>0</v>
      </c>
      <c r="Y374" s="52">
        <v>780.66</v>
      </c>
      <c r="Z374" s="52">
        <v>0</v>
      </c>
      <c r="AA374" s="52">
        <v>0</v>
      </c>
      <c r="AB374" s="52">
        <v>242.25</v>
      </c>
    </row>
    <row r="375" spans="3:28" hidden="1" x14ac:dyDescent="0.45">
      <c r="C375" s="32" t="s">
        <v>25</v>
      </c>
      <c r="D375" s="33" t="s">
        <v>155</v>
      </c>
      <c r="E375" s="34" t="s">
        <v>44</v>
      </c>
      <c r="F375" s="35" t="s">
        <v>464</v>
      </c>
      <c r="G375" s="36">
        <v>0</v>
      </c>
      <c r="H375" s="36">
        <v>0</v>
      </c>
      <c r="I375" s="36">
        <v>0</v>
      </c>
      <c r="J375" s="36">
        <v>0</v>
      </c>
      <c r="K375" s="53">
        <f t="shared" si="5"/>
        <v>1.5</v>
      </c>
      <c r="L375" s="36">
        <v>0</v>
      </c>
      <c r="M375" s="36">
        <v>0</v>
      </c>
      <c r="N375" s="36">
        <v>0</v>
      </c>
      <c r="O375" s="36">
        <v>0</v>
      </c>
      <c r="R375" s="52">
        <v>0</v>
      </c>
      <c r="S375" s="52">
        <v>0</v>
      </c>
      <c r="T375" s="52">
        <v>0</v>
      </c>
      <c r="U375" s="52">
        <v>0</v>
      </c>
      <c r="V375" s="52">
        <v>0</v>
      </c>
      <c r="W375" s="52">
        <v>0</v>
      </c>
      <c r="X375" s="52">
        <v>0</v>
      </c>
      <c r="Y375" s="52">
        <v>0</v>
      </c>
      <c r="Z375" s="52">
        <v>0</v>
      </c>
      <c r="AA375" s="52">
        <v>0</v>
      </c>
      <c r="AB375" s="52">
        <v>1.5</v>
      </c>
    </row>
    <row r="376" spans="3:28" hidden="1" x14ac:dyDescent="0.45">
      <c r="D376" s="33"/>
      <c r="E376" s="34" t="s">
        <v>44</v>
      </c>
      <c r="F376" s="35" t="s">
        <v>4276</v>
      </c>
      <c r="K376" s="53">
        <f t="shared" si="5"/>
        <v>0</v>
      </c>
      <c r="O376" s="36"/>
      <c r="R376" s="52">
        <v>0</v>
      </c>
      <c r="S376" s="52">
        <v>0</v>
      </c>
      <c r="T376" s="52">
        <v>0</v>
      </c>
      <c r="U376" s="52">
        <v>0</v>
      </c>
      <c r="V376" s="52">
        <v>0</v>
      </c>
      <c r="W376" s="52">
        <v>0</v>
      </c>
      <c r="X376" s="52">
        <v>0</v>
      </c>
      <c r="Y376" s="52">
        <v>0</v>
      </c>
      <c r="Z376" s="52">
        <v>0</v>
      </c>
      <c r="AA376" s="52">
        <v>0</v>
      </c>
      <c r="AB376" s="52">
        <v>0</v>
      </c>
    </row>
    <row r="377" spans="3:28" hidden="1" x14ac:dyDescent="0.45">
      <c r="D377" s="33"/>
      <c r="E377" s="34" t="s">
        <v>44</v>
      </c>
      <c r="F377" s="35" t="s">
        <v>4261</v>
      </c>
      <c r="K377" s="53">
        <f t="shared" si="5"/>
        <v>1008.05</v>
      </c>
      <c r="O377" s="36"/>
      <c r="R377" s="52">
        <v>0</v>
      </c>
      <c r="S377" s="52">
        <v>0</v>
      </c>
      <c r="T377" s="52">
        <v>0</v>
      </c>
      <c r="U377" s="52">
        <v>0</v>
      </c>
      <c r="V377" s="52">
        <v>0</v>
      </c>
      <c r="W377" s="52">
        <v>0</v>
      </c>
      <c r="X377" s="52">
        <v>376.89</v>
      </c>
      <c r="Y377" s="52">
        <v>5.69</v>
      </c>
      <c r="Z377" s="52">
        <v>0</v>
      </c>
      <c r="AA377" s="52">
        <v>0</v>
      </c>
      <c r="AB377" s="52">
        <v>625.47</v>
      </c>
    </row>
    <row r="378" spans="3:28" hidden="1" x14ac:dyDescent="0.45">
      <c r="C378" s="32" t="s">
        <v>25</v>
      </c>
      <c r="D378" s="33" t="s">
        <v>113</v>
      </c>
      <c r="E378" s="34" t="s">
        <v>44</v>
      </c>
      <c r="F378" s="35" t="s">
        <v>444</v>
      </c>
      <c r="G378" s="36">
        <v>0</v>
      </c>
      <c r="H378" s="36">
        <v>0</v>
      </c>
      <c r="I378" s="36">
        <v>0</v>
      </c>
      <c r="J378" s="36">
        <v>0</v>
      </c>
      <c r="K378" s="53">
        <f t="shared" si="5"/>
        <v>1350.51</v>
      </c>
      <c r="L378" s="36">
        <v>0</v>
      </c>
      <c r="M378" s="36">
        <v>0</v>
      </c>
      <c r="N378" s="36">
        <v>0</v>
      </c>
      <c r="O378" s="36">
        <v>0</v>
      </c>
      <c r="R378" s="52">
        <v>0</v>
      </c>
      <c r="S378" s="52">
        <v>0</v>
      </c>
      <c r="T378" s="52">
        <v>0</v>
      </c>
      <c r="U378" s="52">
        <v>0</v>
      </c>
      <c r="V378" s="52">
        <v>0</v>
      </c>
      <c r="W378" s="52">
        <v>0</v>
      </c>
      <c r="X378" s="52">
        <v>0</v>
      </c>
      <c r="Y378" s="52">
        <v>0</v>
      </c>
      <c r="Z378" s="52">
        <v>0</v>
      </c>
      <c r="AA378" s="52">
        <v>0</v>
      </c>
      <c r="AB378" s="52">
        <v>1350.51</v>
      </c>
    </row>
    <row r="379" spans="3:28" hidden="1" x14ac:dyDescent="0.45">
      <c r="C379" s="32" t="s">
        <v>25</v>
      </c>
      <c r="D379" s="33" t="s">
        <v>115</v>
      </c>
      <c r="E379" s="34" t="s">
        <v>44</v>
      </c>
      <c r="F379" s="37" t="s">
        <v>445</v>
      </c>
      <c r="G379" s="36">
        <v>0</v>
      </c>
      <c r="H379" s="36">
        <v>0</v>
      </c>
      <c r="I379" s="36">
        <v>0</v>
      </c>
      <c r="J379" s="36">
        <v>0</v>
      </c>
      <c r="K379" s="53">
        <f t="shared" si="5"/>
        <v>0</v>
      </c>
      <c r="L379" s="36">
        <v>0</v>
      </c>
      <c r="M379" s="36">
        <v>0</v>
      </c>
      <c r="N379" s="36">
        <v>0</v>
      </c>
      <c r="O379" s="36">
        <v>0</v>
      </c>
      <c r="R379" s="52">
        <v>0</v>
      </c>
      <c r="S379" s="52">
        <v>0</v>
      </c>
      <c r="T379" s="52">
        <v>0</v>
      </c>
      <c r="U379" s="52">
        <v>0</v>
      </c>
      <c r="V379" s="52">
        <v>0</v>
      </c>
      <c r="W379" s="52">
        <v>0</v>
      </c>
      <c r="X379" s="52">
        <v>0</v>
      </c>
      <c r="Y379" s="52">
        <v>0</v>
      </c>
      <c r="Z379" s="52">
        <v>0</v>
      </c>
      <c r="AA379" s="52">
        <v>0</v>
      </c>
      <c r="AB379" s="52">
        <v>0</v>
      </c>
    </row>
    <row r="380" spans="3:28" hidden="1" x14ac:dyDescent="0.45">
      <c r="C380" s="32" t="s">
        <v>25</v>
      </c>
      <c r="D380" s="33" t="s">
        <v>117</v>
      </c>
      <c r="E380" s="34" t="s">
        <v>44</v>
      </c>
      <c r="F380" s="35" t="s">
        <v>446</v>
      </c>
      <c r="G380" s="36">
        <v>0</v>
      </c>
      <c r="H380" s="36">
        <v>0</v>
      </c>
      <c r="I380" s="36">
        <v>0</v>
      </c>
      <c r="J380" s="36">
        <v>0</v>
      </c>
      <c r="K380" s="53">
        <f t="shared" si="5"/>
        <v>8.77</v>
      </c>
      <c r="L380" s="36">
        <v>0</v>
      </c>
      <c r="M380" s="36">
        <v>0</v>
      </c>
      <c r="N380" s="36">
        <v>0</v>
      </c>
      <c r="O380" s="36">
        <v>0</v>
      </c>
      <c r="R380" s="52">
        <v>0</v>
      </c>
      <c r="S380" s="52">
        <v>2.3199999999999998</v>
      </c>
      <c r="T380" s="52">
        <v>0</v>
      </c>
      <c r="U380" s="52">
        <v>0</v>
      </c>
      <c r="V380" s="52">
        <f>2.69+3.76</f>
        <v>6.4499999999999993</v>
      </c>
      <c r="W380" s="52">
        <v>0</v>
      </c>
      <c r="X380" s="52">
        <v>0</v>
      </c>
      <c r="Y380" s="52">
        <v>0</v>
      </c>
      <c r="Z380" s="52">
        <v>0</v>
      </c>
      <c r="AA380" s="52">
        <v>0</v>
      </c>
      <c r="AB380" s="52">
        <v>0</v>
      </c>
    </row>
    <row r="381" spans="3:28" hidden="1" x14ac:dyDescent="0.45">
      <c r="C381" s="32" t="s">
        <v>25</v>
      </c>
      <c r="D381" s="33" t="s">
        <v>119</v>
      </c>
      <c r="E381" s="34" t="s">
        <v>44</v>
      </c>
      <c r="F381" s="35" t="s">
        <v>447</v>
      </c>
      <c r="G381" s="36">
        <v>0</v>
      </c>
      <c r="H381" s="36">
        <v>0</v>
      </c>
      <c r="I381" s="36">
        <v>0</v>
      </c>
      <c r="J381" s="36">
        <v>0</v>
      </c>
      <c r="K381" s="53">
        <f t="shared" si="5"/>
        <v>2248.87</v>
      </c>
      <c r="L381" s="36">
        <v>0</v>
      </c>
      <c r="M381" s="36">
        <v>0</v>
      </c>
      <c r="N381" s="36">
        <v>0</v>
      </c>
      <c r="O381" s="36">
        <v>0</v>
      </c>
      <c r="R381" s="52">
        <v>0</v>
      </c>
      <c r="S381" s="52">
        <v>12.66</v>
      </c>
      <c r="T381" s="52">
        <v>0</v>
      </c>
      <c r="U381" s="52">
        <v>0</v>
      </c>
      <c r="V381" s="52">
        <v>93.89</v>
      </c>
      <c r="W381" s="52">
        <v>521.71</v>
      </c>
      <c r="X381" s="52">
        <v>0</v>
      </c>
      <c r="Y381" s="52">
        <v>1002.23</v>
      </c>
      <c r="Z381" s="52">
        <v>0</v>
      </c>
      <c r="AA381" s="52">
        <v>0</v>
      </c>
      <c r="AB381" s="52">
        <v>618.38</v>
      </c>
    </row>
    <row r="382" spans="3:28" hidden="1" x14ac:dyDescent="0.45">
      <c r="C382" s="32" t="s">
        <v>25</v>
      </c>
      <c r="D382" s="33" t="s">
        <v>121</v>
      </c>
      <c r="E382" s="34" t="s">
        <v>44</v>
      </c>
      <c r="F382" s="35" t="s">
        <v>448</v>
      </c>
      <c r="G382" s="36">
        <v>0</v>
      </c>
      <c r="H382" s="36">
        <v>0</v>
      </c>
      <c r="I382" s="36">
        <v>0</v>
      </c>
      <c r="J382" s="36">
        <v>0</v>
      </c>
      <c r="K382" s="53">
        <f t="shared" si="5"/>
        <v>1599.72</v>
      </c>
      <c r="L382" s="36">
        <v>0</v>
      </c>
      <c r="M382" s="36">
        <v>0</v>
      </c>
      <c r="N382" s="36">
        <v>0</v>
      </c>
      <c r="O382" s="36">
        <v>0</v>
      </c>
      <c r="R382" s="52">
        <v>0</v>
      </c>
      <c r="S382" s="52">
        <v>0</v>
      </c>
      <c r="T382" s="52">
        <v>91.57</v>
      </c>
      <c r="U382" s="52">
        <v>0</v>
      </c>
      <c r="V382" s="52">
        <v>0</v>
      </c>
      <c r="W382" s="52">
        <v>0</v>
      </c>
      <c r="X382" s="52">
        <v>0</v>
      </c>
      <c r="Y382" s="52">
        <v>0</v>
      </c>
      <c r="Z382" s="52">
        <v>0</v>
      </c>
      <c r="AA382" s="52">
        <v>0</v>
      </c>
      <c r="AB382" s="52">
        <v>1508.15</v>
      </c>
    </row>
    <row r="383" spans="3:28" hidden="1" x14ac:dyDescent="0.45">
      <c r="C383" s="32" t="s">
        <v>25</v>
      </c>
      <c r="D383" s="33" t="s">
        <v>123</v>
      </c>
      <c r="E383" s="34" t="s">
        <v>44</v>
      </c>
      <c r="F383" s="35" t="s">
        <v>449</v>
      </c>
      <c r="G383" s="36">
        <v>0</v>
      </c>
      <c r="H383" s="36">
        <v>0</v>
      </c>
      <c r="I383" s="36">
        <v>0</v>
      </c>
      <c r="J383" s="36">
        <v>0</v>
      </c>
      <c r="K383" s="53">
        <f t="shared" si="5"/>
        <v>15249.279999999999</v>
      </c>
      <c r="L383" s="36">
        <v>0</v>
      </c>
      <c r="M383" s="36">
        <v>0</v>
      </c>
      <c r="N383" s="36">
        <v>0</v>
      </c>
      <c r="O383" s="36">
        <v>0</v>
      </c>
      <c r="R383" s="52">
        <v>0</v>
      </c>
      <c r="S383" s="52">
        <v>0</v>
      </c>
      <c r="T383" s="52">
        <v>0</v>
      </c>
      <c r="U383" s="52">
        <v>0</v>
      </c>
      <c r="V383" s="52">
        <v>48.37</v>
      </c>
      <c r="W383" s="52">
        <v>77.95</v>
      </c>
      <c r="X383" s="52">
        <v>0</v>
      </c>
      <c r="Y383" s="52">
        <v>6961.83</v>
      </c>
      <c r="Z383" s="52">
        <v>0</v>
      </c>
      <c r="AA383" s="52">
        <v>0</v>
      </c>
      <c r="AB383" s="52">
        <v>8161.13</v>
      </c>
    </row>
    <row r="384" spans="3:28" hidden="1" x14ac:dyDescent="0.45">
      <c r="C384" s="32" t="s">
        <v>25</v>
      </c>
      <c r="D384" s="33" t="s">
        <v>125</v>
      </c>
      <c r="E384" s="34" t="s">
        <v>44</v>
      </c>
      <c r="F384" s="35" t="s">
        <v>450</v>
      </c>
      <c r="G384" s="36">
        <v>0</v>
      </c>
      <c r="H384" s="36">
        <v>0</v>
      </c>
      <c r="I384" s="36">
        <v>0</v>
      </c>
      <c r="J384" s="36">
        <v>0</v>
      </c>
      <c r="K384" s="53">
        <f t="shared" si="5"/>
        <v>840.58999999999992</v>
      </c>
      <c r="L384" s="36">
        <v>0</v>
      </c>
      <c r="M384" s="36">
        <v>0</v>
      </c>
      <c r="N384" s="36">
        <v>0</v>
      </c>
      <c r="O384" s="36">
        <v>0</v>
      </c>
      <c r="R384" s="52">
        <v>0</v>
      </c>
      <c r="S384" s="52">
        <v>0</v>
      </c>
      <c r="T384" s="52">
        <v>0</v>
      </c>
      <c r="U384" s="52">
        <v>0</v>
      </c>
      <c r="V384" s="52">
        <v>2.91</v>
      </c>
      <c r="W384" s="52">
        <v>0</v>
      </c>
      <c r="X384" s="52">
        <v>0</v>
      </c>
      <c r="Y384" s="52">
        <v>758.27</v>
      </c>
      <c r="Z384" s="52">
        <v>0</v>
      </c>
      <c r="AA384" s="52">
        <v>0</v>
      </c>
      <c r="AB384" s="52">
        <v>79.41</v>
      </c>
    </row>
    <row r="385" spans="3:28" hidden="1" x14ac:dyDescent="0.45">
      <c r="C385" s="32" t="s">
        <v>25</v>
      </c>
      <c r="D385" s="33" t="s">
        <v>127</v>
      </c>
      <c r="E385" s="34" t="s">
        <v>44</v>
      </c>
      <c r="F385" s="35" t="s">
        <v>451</v>
      </c>
      <c r="G385" s="36">
        <v>0</v>
      </c>
      <c r="H385" s="36">
        <v>0</v>
      </c>
      <c r="I385" s="36">
        <v>0</v>
      </c>
      <c r="J385" s="36">
        <v>0</v>
      </c>
      <c r="K385" s="53">
        <f t="shared" si="5"/>
        <v>12754.85</v>
      </c>
      <c r="L385" s="36">
        <v>0</v>
      </c>
      <c r="M385" s="36">
        <v>0</v>
      </c>
      <c r="N385" s="36">
        <v>0</v>
      </c>
      <c r="O385" s="36">
        <v>0</v>
      </c>
      <c r="R385" s="52">
        <v>9.77</v>
      </c>
      <c r="S385" s="52">
        <v>0</v>
      </c>
      <c r="T385" s="52">
        <v>23.22</v>
      </c>
      <c r="U385" s="52">
        <v>0</v>
      </c>
      <c r="V385" s="52">
        <v>0.91</v>
      </c>
      <c r="W385" s="52">
        <v>0</v>
      </c>
      <c r="X385" s="52">
        <v>0</v>
      </c>
      <c r="Y385" s="52">
        <f>4.56+1569.13</f>
        <v>1573.69</v>
      </c>
      <c r="Z385" s="52">
        <v>0</v>
      </c>
      <c r="AA385" s="52">
        <v>0</v>
      </c>
      <c r="AB385" s="52">
        <f>43.49+11103.77</f>
        <v>11147.26</v>
      </c>
    </row>
    <row r="386" spans="3:28" hidden="1" x14ac:dyDescent="0.45">
      <c r="C386" s="32" t="s">
        <v>25</v>
      </c>
      <c r="D386" s="33" t="s">
        <v>129</v>
      </c>
      <c r="E386" s="34" t="s">
        <v>44</v>
      </c>
      <c r="F386" s="35" t="s">
        <v>452</v>
      </c>
      <c r="G386" s="36">
        <v>0</v>
      </c>
      <c r="H386" s="36">
        <v>0</v>
      </c>
      <c r="I386" s="36">
        <v>0</v>
      </c>
      <c r="J386" s="36">
        <v>0</v>
      </c>
      <c r="K386" s="53">
        <f t="shared" si="5"/>
        <v>4299.43</v>
      </c>
      <c r="L386" s="36">
        <v>0</v>
      </c>
      <c r="M386" s="36">
        <v>0</v>
      </c>
      <c r="N386" s="36">
        <v>0</v>
      </c>
      <c r="O386" s="36">
        <v>0</v>
      </c>
      <c r="R386" s="52">
        <v>0</v>
      </c>
      <c r="S386" s="52">
        <v>0</v>
      </c>
      <c r="T386" s="52">
        <v>0</v>
      </c>
      <c r="U386" s="52">
        <v>0</v>
      </c>
      <c r="V386" s="52">
        <v>1.47</v>
      </c>
      <c r="W386" s="52">
        <v>2602.2800000000002</v>
      </c>
      <c r="X386" s="52">
        <v>0</v>
      </c>
      <c r="Y386" s="52">
        <v>0</v>
      </c>
      <c r="Z386" s="52">
        <v>0</v>
      </c>
      <c r="AA386" s="52">
        <v>0</v>
      </c>
      <c r="AB386" s="52">
        <f>43.11+1652.57</f>
        <v>1695.6799999999998</v>
      </c>
    </row>
    <row r="387" spans="3:28" hidden="1" x14ac:dyDescent="0.45">
      <c r="C387" s="32" t="s">
        <v>25</v>
      </c>
      <c r="D387" s="33" t="s">
        <v>131</v>
      </c>
      <c r="E387" s="34" t="s">
        <v>44</v>
      </c>
      <c r="F387" s="35" t="s">
        <v>453</v>
      </c>
      <c r="G387" s="36">
        <v>0</v>
      </c>
      <c r="H387" s="36">
        <v>0</v>
      </c>
      <c r="I387" s="36">
        <v>0</v>
      </c>
      <c r="J387" s="36">
        <v>0</v>
      </c>
      <c r="K387" s="53">
        <f t="shared" si="5"/>
        <v>1622.86</v>
      </c>
      <c r="L387" s="36">
        <v>0</v>
      </c>
      <c r="M387" s="36">
        <v>0</v>
      </c>
      <c r="N387" s="36">
        <v>0</v>
      </c>
      <c r="O387" s="36">
        <v>0</v>
      </c>
      <c r="R387" s="52">
        <v>0</v>
      </c>
      <c r="S387" s="52">
        <v>0</v>
      </c>
      <c r="T387" s="52">
        <v>0</v>
      </c>
      <c r="U387" s="52">
        <v>0</v>
      </c>
      <c r="V387" s="52">
        <v>0</v>
      </c>
      <c r="W387" s="52">
        <v>0</v>
      </c>
      <c r="X387" s="52">
        <v>0</v>
      </c>
      <c r="Y387" s="52">
        <v>0</v>
      </c>
      <c r="Z387" s="52">
        <v>0</v>
      </c>
      <c r="AA387" s="52">
        <v>0</v>
      </c>
      <c r="AB387" s="52">
        <v>1622.86</v>
      </c>
    </row>
    <row r="388" spans="3:28" hidden="1" x14ac:dyDescent="0.45">
      <c r="D388" s="33"/>
      <c r="E388" s="34" t="s">
        <v>44</v>
      </c>
      <c r="F388" s="37" t="s">
        <v>4271</v>
      </c>
      <c r="K388" s="53">
        <f t="shared" ref="K388:K451" si="6">SUM(R388:AB388)</f>
        <v>453.71000000000004</v>
      </c>
      <c r="O388" s="36"/>
      <c r="R388" s="52">
        <v>0</v>
      </c>
      <c r="S388" s="52">
        <v>0</v>
      </c>
      <c r="T388" s="52">
        <v>0</v>
      </c>
      <c r="U388" s="52">
        <v>0</v>
      </c>
      <c r="V388" s="52">
        <v>0</v>
      </c>
      <c r="W388" s="52">
        <v>0</v>
      </c>
      <c r="X388" s="52">
        <v>0</v>
      </c>
      <c r="Y388" s="52">
        <v>264.92</v>
      </c>
      <c r="Z388" s="52">
        <v>0</v>
      </c>
      <c r="AA388" s="52">
        <v>0</v>
      </c>
      <c r="AB388" s="52">
        <v>188.79</v>
      </c>
    </row>
    <row r="389" spans="3:28" hidden="1" x14ac:dyDescent="0.45">
      <c r="C389" s="32" t="s">
        <v>25</v>
      </c>
      <c r="D389" s="33" t="s">
        <v>133</v>
      </c>
      <c r="E389" s="34" t="s">
        <v>44</v>
      </c>
      <c r="F389" s="35" t="s">
        <v>454</v>
      </c>
      <c r="G389" s="36">
        <v>0</v>
      </c>
      <c r="H389" s="36">
        <v>0</v>
      </c>
      <c r="I389" s="36">
        <v>0</v>
      </c>
      <c r="J389" s="36">
        <v>0</v>
      </c>
      <c r="K389" s="53">
        <f t="shared" si="6"/>
        <v>2123.73</v>
      </c>
      <c r="L389" s="36">
        <v>0</v>
      </c>
      <c r="M389" s="36">
        <v>0</v>
      </c>
      <c r="N389" s="36">
        <v>0</v>
      </c>
      <c r="O389" s="36">
        <v>0</v>
      </c>
      <c r="R389" s="52">
        <v>0</v>
      </c>
      <c r="S389" s="52">
        <v>0</v>
      </c>
      <c r="T389" s="52">
        <v>0</v>
      </c>
      <c r="U389" s="52">
        <v>0</v>
      </c>
      <c r="V389" s="52">
        <v>0</v>
      </c>
      <c r="W389" s="52">
        <v>0</v>
      </c>
      <c r="X389" s="52">
        <v>0</v>
      </c>
      <c r="Y389" s="52">
        <v>0</v>
      </c>
      <c r="Z389" s="52">
        <v>0</v>
      </c>
      <c r="AA389" s="52">
        <v>0</v>
      </c>
      <c r="AB389" s="52">
        <v>2123.73</v>
      </c>
    </row>
    <row r="390" spans="3:28" hidden="1" x14ac:dyDescent="0.45">
      <c r="C390" s="32" t="s">
        <v>25</v>
      </c>
      <c r="D390" s="33" t="s">
        <v>135</v>
      </c>
      <c r="E390" s="34" t="s">
        <v>44</v>
      </c>
      <c r="F390" s="37" t="s">
        <v>455</v>
      </c>
      <c r="G390" s="36">
        <v>0</v>
      </c>
      <c r="H390" s="36">
        <v>0</v>
      </c>
      <c r="I390" s="36">
        <v>0</v>
      </c>
      <c r="J390" s="36">
        <v>0</v>
      </c>
      <c r="K390" s="53">
        <f t="shared" si="6"/>
        <v>12578.5</v>
      </c>
      <c r="L390" s="36">
        <v>0</v>
      </c>
      <c r="M390" s="36">
        <v>0</v>
      </c>
      <c r="N390" s="36">
        <v>0</v>
      </c>
      <c r="O390" s="36">
        <v>0</v>
      </c>
      <c r="R390" s="52">
        <v>27.62</v>
      </c>
      <c r="S390" s="52">
        <v>0</v>
      </c>
      <c r="T390" s="52">
        <v>0</v>
      </c>
      <c r="U390" s="52">
        <v>0</v>
      </c>
      <c r="V390" s="52">
        <f>5.95+0.9</f>
        <v>6.8500000000000005</v>
      </c>
      <c r="W390" s="52">
        <v>0</v>
      </c>
      <c r="X390" s="52">
        <v>0</v>
      </c>
      <c r="Y390" s="52">
        <v>3.36</v>
      </c>
      <c r="Z390" s="52">
        <v>0</v>
      </c>
      <c r="AA390" s="52">
        <v>0</v>
      </c>
      <c r="AB390" s="52">
        <f>12426.2+114.47</f>
        <v>12540.67</v>
      </c>
    </row>
    <row r="391" spans="3:28" hidden="1" x14ac:dyDescent="0.45">
      <c r="C391" s="32" t="s">
        <v>25</v>
      </c>
      <c r="D391" s="33" t="s">
        <v>137</v>
      </c>
      <c r="E391" s="34" t="s">
        <v>44</v>
      </c>
      <c r="F391" s="35" t="s">
        <v>45</v>
      </c>
      <c r="G391" s="36">
        <v>0</v>
      </c>
      <c r="H391" s="36">
        <v>0</v>
      </c>
      <c r="I391" s="36">
        <v>0</v>
      </c>
      <c r="J391" s="36">
        <v>0</v>
      </c>
      <c r="K391" s="53">
        <f t="shared" si="6"/>
        <v>241.26</v>
      </c>
      <c r="L391" s="36">
        <v>0</v>
      </c>
      <c r="M391" s="36">
        <v>0</v>
      </c>
      <c r="N391" s="36">
        <v>0</v>
      </c>
      <c r="O391" s="36">
        <v>0</v>
      </c>
      <c r="R391" s="52">
        <v>0</v>
      </c>
      <c r="S391" s="52">
        <v>0</v>
      </c>
      <c r="T391" s="52">
        <v>0</v>
      </c>
      <c r="U391" s="52">
        <v>0</v>
      </c>
      <c r="V391" s="52">
        <v>0</v>
      </c>
      <c r="W391" s="52">
        <v>0</v>
      </c>
      <c r="X391" s="52">
        <v>0</v>
      </c>
      <c r="Y391" s="52">
        <v>0</v>
      </c>
      <c r="Z391" s="52">
        <v>0</v>
      </c>
      <c r="AA391" s="52">
        <v>0</v>
      </c>
      <c r="AB391" s="52">
        <v>241.26</v>
      </c>
    </row>
    <row r="392" spans="3:28" hidden="1" x14ac:dyDescent="0.45">
      <c r="C392" s="32" t="s">
        <v>25</v>
      </c>
      <c r="D392" s="33" t="s">
        <v>139</v>
      </c>
      <c r="E392" s="34" t="s">
        <v>44</v>
      </c>
      <c r="F392" s="35" t="s">
        <v>456</v>
      </c>
      <c r="G392" s="36">
        <v>0</v>
      </c>
      <c r="H392" s="36">
        <v>0</v>
      </c>
      <c r="I392" s="36">
        <v>0</v>
      </c>
      <c r="J392" s="36">
        <v>0</v>
      </c>
      <c r="K392" s="53">
        <f t="shared" si="6"/>
        <v>7685.55</v>
      </c>
      <c r="L392" s="36">
        <v>0</v>
      </c>
      <c r="M392" s="36">
        <v>0</v>
      </c>
      <c r="N392" s="36">
        <v>0</v>
      </c>
      <c r="O392" s="36">
        <v>0</v>
      </c>
      <c r="R392" s="52">
        <v>1915.6</v>
      </c>
      <c r="S392" s="52">
        <v>0</v>
      </c>
      <c r="T392" s="52">
        <v>0</v>
      </c>
      <c r="U392" s="52">
        <v>0</v>
      </c>
      <c r="V392" s="52">
        <v>1.1499999999999999</v>
      </c>
      <c r="W392" s="52">
        <v>0</v>
      </c>
      <c r="X392" s="52">
        <v>0</v>
      </c>
      <c r="Y392" s="52">
        <v>0</v>
      </c>
      <c r="Z392" s="52">
        <v>0</v>
      </c>
      <c r="AA392" s="52">
        <v>0</v>
      </c>
      <c r="AB392" s="52">
        <v>5768.8</v>
      </c>
    </row>
    <row r="393" spans="3:28" hidden="1" x14ac:dyDescent="0.45">
      <c r="D393" s="33"/>
      <c r="E393" s="34" t="s">
        <v>44</v>
      </c>
      <c r="F393" s="35" t="s">
        <v>4277</v>
      </c>
      <c r="K393" s="53">
        <f t="shared" si="6"/>
        <v>2061.1</v>
      </c>
      <c r="O393" s="36"/>
      <c r="R393" s="52">
        <v>0</v>
      </c>
      <c r="S393" s="52">
        <v>0</v>
      </c>
      <c r="T393" s="52">
        <v>0</v>
      </c>
      <c r="U393" s="52">
        <v>0</v>
      </c>
      <c r="V393" s="52">
        <v>0</v>
      </c>
      <c r="W393" s="52">
        <v>0</v>
      </c>
      <c r="X393" s="52">
        <v>0</v>
      </c>
      <c r="Y393" s="52">
        <v>0</v>
      </c>
      <c r="Z393" s="52">
        <v>0</v>
      </c>
      <c r="AA393" s="52">
        <v>0</v>
      </c>
      <c r="AB393" s="52">
        <v>2061.1</v>
      </c>
    </row>
    <row r="394" spans="3:28" hidden="1" x14ac:dyDescent="0.45">
      <c r="C394" s="32" t="s">
        <v>25</v>
      </c>
      <c r="D394" s="33" t="s">
        <v>141</v>
      </c>
      <c r="E394" s="34" t="s">
        <v>44</v>
      </c>
      <c r="F394" s="35" t="s">
        <v>457</v>
      </c>
      <c r="G394" s="36">
        <v>0</v>
      </c>
      <c r="H394" s="36">
        <v>0</v>
      </c>
      <c r="I394" s="36">
        <v>0</v>
      </c>
      <c r="J394" s="36">
        <v>0</v>
      </c>
      <c r="K394" s="53">
        <f t="shared" si="6"/>
        <v>3621.3899999999994</v>
      </c>
      <c r="L394" s="36">
        <v>0</v>
      </c>
      <c r="M394" s="36">
        <v>0</v>
      </c>
      <c r="N394" s="36">
        <v>0</v>
      </c>
      <c r="O394" s="36">
        <v>0</v>
      </c>
      <c r="R394" s="52">
        <v>0</v>
      </c>
      <c r="S394" s="52">
        <v>0</v>
      </c>
      <c r="T394" s="52">
        <v>0</v>
      </c>
      <c r="U394" s="52">
        <v>0</v>
      </c>
      <c r="V394" s="52">
        <v>0</v>
      </c>
      <c r="W394" s="52">
        <v>0</v>
      </c>
      <c r="X394" s="52">
        <v>0</v>
      </c>
      <c r="Y394" s="52">
        <v>217.72</v>
      </c>
      <c r="Z394" s="52">
        <v>0</v>
      </c>
      <c r="AA394" s="52">
        <v>0</v>
      </c>
      <c r="AB394" s="52">
        <f>1.2+3402.47</f>
        <v>3403.6699999999996</v>
      </c>
    </row>
    <row r="395" spans="3:28" hidden="1" x14ac:dyDescent="0.45">
      <c r="C395" s="32" t="s">
        <v>25</v>
      </c>
      <c r="D395" s="33" t="s">
        <v>143</v>
      </c>
      <c r="E395" s="34" t="s">
        <v>44</v>
      </c>
      <c r="F395" s="35" t="s">
        <v>458</v>
      </c>
      <c r="G395" s="36">
        <v>0</v>
      </c>
      <c r="H395" s="36">
        <v>0</v>
      </c>
      <c r="I395" s="36">
        <v>0</v>
      </c>
      <c r="J395" s="36">
        <v>0</v>
      </c>
      <c r="K395" s="53">
        <f t="shared" si="6"/>
        <v>254.65</v>
      </c>
      <c r="L395" s="36">
        <v>0</v>
      </c>
      <c r="M395" s="36">
        <v>0</v>
      </c>
      <c r="N395" s="36">
        <v>0</v>
      </c>
      <c r="O395" s="36">
        <v>0</v>
      </c>
      <c r="R395" s="52">
        <v>0</v>
      </c>
      <c r="S395" s="52">
        <v>0</v>
      </c>
      <c r="T395" s="52">
        <v>0</v>
      </c>
      <c r="U395" s="52">
        <v>0</v>
      </c>
      <c r="V395" s="52">
        <v>0</v>
      </c>
      <c r="W395" s="52">
        <v>254.65</v>
      </c>
      <c r="X395" s="52">
        <v>0</v>
      </c>
      <c r="Y395" s="52">
        <v>0</v>
      </c>
      <c r="Z395" s="52">
        <v>0</v>
      </c>
      <c r="AA395" s="52">
        <v>0</v>
      </c>
      <c r="AB395" s="52">
        <v>0</v>
      </c>
    </row>
    <row r="396" spans="3:28" hidden="1" x14ac:dyDescent="0.45">
      <c r="C396" s="32" t="s">
        <v>25</v>
      </c>
      <c r="D396" s="33" t="s">
        <v>145</v>
      </c>
      <c r="E396" s="34" t="s">
        <v>44</v>
      </c>
      <c r="F396" s="35" t="s">
        <v>459</v>
      </c>
      <c r="G396" s="36">
        <v>0</v>
      </c>
      <c r="H396" s="36">
        <v>0</v>
      </c>
      <c r="I396" s="36">
        <v>0</v>
      </c>
      <c r="J396" s="36">
        <v>0</v>
      </c>
      <c r="K396" s="53">
        <f t="shared" si="6"/>
        <v>3345.77</v>
      </c>
      <c r="L396" s="36">
        <v>0</v>
      </c>
      <c r="M396" s="36">
        <v>0</v>
      </c>
      <c r="N396" s="36">
        <v>0</v>
      </c>
      <c r="O396" s="36">
        <v>0</v>
      </c>
      <c r="R396" s="52">
        <v>0</v>
      </c>
      <c r="S396" s="52">
        <v>0</v>
      </c>
      <c r="T396" s="52">
        <v>0</v>
      </c>
      <c r="U396" s="52">
        <v>0</v>
      </c>
      <c r="V396" s="52">
        <v>0</v>
      </c>
      <c r="W396" s="52">
        <v>0</v>
      </c>
      <c r="X396" s="52">
        <v>0</v>
      </c>
      <c r="Y396" s="52">
        <v>24.77</v>
      </c>
      <c r="Z396" s="52">
        <v>0</v>
      </c>
      <c r="AA396" s="52">
        <v>0</v>
      </c>
      <c r="AB396" s="52">
        <v>3321</v>
      </c>
    </row>
    <row r="397" spans="3:28" hidden="1" x14ac:dyDescent="0.45">
      <c r="D397" s="33"/>
      <c r="E397" s="34" t="s">
        <v>44</v>
      </c>
      <c r="F397" s="35" t="s">
        <v>4301</v>
      </c>
      <c r="K397" s="53">
        <f t="shared" si="6"/>
        <v>1614.88</v>
      </c>
      <c r="O397" s="36"/>
      <c r="R397" s="52">
        <v>0</v>
      </c>
      <c r="AB397" s="52">
        <v>1614.88</v>
      </c>
    </row>
    <row r="398" spans="3:28" hidden="1" x14ac:dyDescent="0.45">
      <c r="C398" s="32" t="s">
        <v>25</v>
      </c>
      <c r="D398" s="33" t="s">
        <v>147</v>
      </c>
      <c r="E398" s="34" t="s">
        <v>44</v>
      </c>
      <c r="F398" s="35" t="s">
        <v>460</v>
      </c>
      <c r="G398" s="36">
        <v>0</v>
      </c>
      <c r="H398" s="36">
        <v>0</v>
      </c>
      <c r="I398" s="36">
        <v>0</v>
      </c>
      <c r="J398" s="36">
        <v>0</v>
      </c>
      <c r="K398" s="53">
        <f t="shared" si="6"/>
        <v>593.33000000000004</v>
      </c>
      <c r="L398" s="36">
        <v>0</v>
      </c>
      <c r="M398" s="36">
        <v>0</v>
      </c>
      <c r="N398" s="36">
        <v>0</v>
      </c>
      <c r="O398" s="36">
        <v>0</v>
      </c>
      <c r="R398" s="52">
        <v>0</v>
      </c>
      <c r="S398" s="52">
        <v>0</v>
      </c>
      <c r="T398" s="52">
        <v>0</v>
      </c>
      <c r="U398" s="52">
        <v>0</v>
      </c>
      <c r="V398" s="52">
        <v>0</v>
      </c>
      <c r="W398" s="52">
        <v>0</v>
      </c>
      <c r="X398" s="52">
        <v>0</v>
      </c>
      <c r="Y398" s="52">
        <v>0</v>
      </c>
      <c r="Z398" s="52">
        <v>0</v>
      </c>
      <c r="AA398" s="52">
        <v>0</v>
      </c>
      <c r="AB398" s="52">
        <v>593.33000000000004</v>
      </c>
    </row>
    <row r="399" spans="3:28" hidden="1" x14ac:dyDescent="0.45">
      <c r="C399" s="32" t="s">
        <v>25</v>
      </c>
      <c r="D399" s="33" t="s">
        <v>149</v>
      </c>
      <c r="E399" s="34" t="s">
        <v>44</v>
      </c>
      <c r="F399" s="35" t="s">
        <v>461</v>
      </c>
      <c r="G399" s="36">
        <v>0</v>
      </c>
      <c r="H399" s="36">
        <v>0</v>
      </c>
      <c r="I399" s="36">
        <v>0</v>
      </c>
      <c r="J399" s="36">
        <v>0</v>
      </c>
      <c r="K399" s="53">
        <f t="shared" si="6"/>
        <v>87.69</v>
      </c>
      <c r="L399" s="36">
        <v>0</v>
      </c>
      <c r="M399" s="36">
        <v>0</v>
      </c>
      <c r="N399" s="36">
        <v>0</v>
      </c>
      <c r="O399" s="36">
        <v>0</v>
      </c>
      <c r="R399" s="52">
        <v>0</v>
      </c>
      <c r="S399" s="52">
        <v>0</v>
      </c>
      <c r="T399" s="52">
        <v>0</v>
      </c>
      <c r="U399" s="52">
        <v>0</v>
      </c>
      <c r="V399" s="52">
        <v>0</v>
      </c>
      <c r="W399" s="52">
        <v>0</v>
      </c>
      <c r="X399" s="52">
        <v>0</v>
      </c>
      <c r="Y399" s="52">
        <v>0</v>
      </c>
      <c r="Z399" s="52">
        <v>0</v>
      </c>
      <c r="AA399" s="52">
        <v>0</v>
      </c>
      <c r="AB399" s="52">
        <v>87.69</v>
      </c>
    </row>
    <row r="400" spans="3:28" hidden="1" x14ac:dyDescent="0.45">
      <c r="C400" s="32" t="s">
        <v>25</v>
      </c>
      <c r="D400" s="33" t="s">
        <v>151</v>
      </c>
      <c r="E400" s="34" t="s">
        <v>44</v>
      </c>
      <c r="F400" s="35" t="s">
        <v>462</v>
      </c>
      <c r="G400" s="36">
        <v>0</v>
      </c>
      <c r="H400" s="36">
        <v>0</v>
      </c>
      <c r="I400" s="36">
        <v>0</v>
      </c>
      <c r="J400" s="36">
        <v>0</v>
      </c>
      <c r="K400" s="53">
        <f t="shared" si="6"/>
        <v>0</v>
      </c>
      <c r="L400" s="36">
        <v>0</v>
      </c>
      <c r="M400" s="36">
        <v>0</v>
      </c>
      <c r="N400" s="36">
        <v>0</v>
      </c>
      <c r="O400" s="36">
        <v>0</v>
      </c>
      <c r="R400" s="52">
        <v>0</v>
      </c>
      <c r="S400" s="52">
        <v>0</v>
      </c>
      <c r="T400" s="52">
        <v>0</v>
      </c>
      <c r="U400" s="52">
        <v>0</v>
      </c>
      <c r="V400" s="52">
        <v>0</v>
      </c>
      <c r="W400" s="52">
        <v>0</v>
      </c>
      <c r="X400" s="52">
        <v>0</v>
      </c>
      <c r="Y400" s="52">
        <v>0</v>
      </c>
      <c r="Z400" s="52">
        <v>0</v>
      </c>
      <c r="AA400" s="52">
        <v>0</v>
      </c>
      <c r="AB400" s="52">
        <v>0</v>
      </c>
    </row>
    <row r="401" spans="3:28" hidden="1" x14ac:dyDescent="0.45">
      <c r="C401" s="32" t="s">
        <v>25</v>
      </c>
      <c r="D401" s="33" t="s">
        <v>153</v>
      </c>
      <c r="E401" s="34" t="s">
        <v>44</v>
      </c>
      <c r="F401" s="35" t="s">
        <v>463</v>
      </c>
      <c r="G401" s="36">
        <v>0</v>
      </c>
      <c r="H401" s="36">
        <v>0</v>
      </c>
      <c r="I401" s="36">
        <v>0</v>
      </c>
      <c r="J401" s="36">
        <v>0</v>
      </c>
      <c r="K401" s="53">
        <f t="shared" si="6"/>
        <v>1045.03</v>
      </c>
      <c r="L401" s="36">
        <v>0</v>
      </c>
      <c r="M401" s="36">
        <v>0</v>
      </c>
      <c r="N401" s="36">
        <v>0</v>
      </c>
      <c r="O401" s="36">
        <v>0</v>
      </c>
      <c r="R401" s="52">
        <v>0</v>
      </c>
      <c r="S401" s="52">
        <v>0</v>
      </c>
      <c r="T401" s="52">
        <v>0</v>
      </c>
      <c r="U401" s="52">
        <v>0</v>
      </c>
      <c r="V401" s="52">
        <v>0</v>
      </c>
      <c r="W401" s="52">
        <v>0</v>
      </c>
      <c r="X401" s="52">
        <v>0</v>
      </c>
      <c r="Y401" s="52">
        <v>16.32</v>
      </c>
      <c r="Z401" s="52">
        <v>0</v>
      </c>
      <c r="AA401" s="52">
        <v>0</v>
      </c>
      <c r="AB401" s="52">
        <v>1028.71</v>
      </c>
    </row>
    <row r="402" spans="3:28" hidden="1" x14ac:dyDescent="0.45">
      <c r="C402" s="32" t="s">
        <v>25</v>
      </c>
      <c r="D402" s="33" t="s">
        <v>157</v>
      </c>
      <c r="E402" s="34" t="s">
        <v>44</v>
      </c>
      <c r="F402" s="35" t="s">
        <v>465</v>
      </c>
      <c r="G402" s="36">
        <v>0</v>
      </c>
      <c r="H402" s="36">
        <v>0</v>
      </c>
      <c r="I402" s="36">
        <v>0</v>
      </c>
      <c r="J402" s="36">
        <v>0</v>
      </c>
      <c r="K402" s="53">
        <f t="shared" si="6"/>
        <v>2378.8199999999997</v>
      </c>
      <c r="L402" s="36">
        <v>0</v>
      </c>
      <c r="M402" s="36">
        <v>0</v>
      </c>
      <c r="N402" s="36">
        <v>0</v>
      </c>
      <c r="O402" s="36">
        <v>0</v>
      </c>
      <c r="R402" s="52">
        <v>0</v>
      </c>
      <c r="S402" s="52">
        <v>0</v>
      </c>
      <c r="T402" s="52">
        <v>0</v>
      </c>
      <c r="U402" s="52">
        <v>0</v>
      </c>
      <c r="V402" s="52">
        <v>20.02</v>
      </c>
      <c r="W402" s="52">
        <v>0</v>
      </c>
      <c r="X402" s="52">
        <v>0</v>
      </c>
      <c r="Y402" s="52">
        <v>13.08</v>
      </c>
      <c r="Z402" s="52">
        <v>0</v>
      </c>
      <c r="AA402" s="52">
        <v>0</v>
      </c>
      <c r="AB402" s="52">
        <v>2345.7199999999998</v>
      </c>
    </row>
    <row r="403" spans="3:28" hidden="1" x14ac:dyDescent="0.45">
      <c r="C403" s="32" t="s">
        <v>25</v>
      </c>
      <c r="D403" s="33" t="s">
        <v>159</v>
      </c>
      <c r="E403" s="34" t="s">
        <v>44</v>
      </c>
      <c r="F403" s="35" t="s">
        <v>466</v>
      </c>
      <c r="G403" s="36">
        <v>0</v>
      </c>
      <c r="H403" s="36">
        <v>0</v>
      </c>
      <c r="I403" s="36">
        <v>0</v>
      </c>
      <c r="J403" s="36">
        <v>0</v>
      </c>
      <c r="K403" s="53">
        <f t="shared" si="6"/>
        <v>471.96</v>
      </c>
      <c r="L403" s="36">
        <v>0</v>
      </c>
      <c r="M403" s="36">
        <v>0</v>
      </c>
      <c r="N403" s="36">
        <v>0</v>
      </c>
      <c r="O403" s="36">
        <v>0</v>
      </c>
      <c r="R403" s="52">
        <v>0</v>
      </c>
      <c r="S403" s="52">
        <v>0</v>
      </c>
      <c r="T403" s="52">
        <v>0</v>
      </c>
      <c r="U403" s="52">
        <v>0</v>
      </c>
      <c r="V403" s="52">
        <v>0</v>
      </c>
      <c r="W403" s="52">
        <v>0</v>
      </c>
      <c r="X403" s="52">
        <v>0</v>
      </c>
      <c r="Y403" s="52">
        <v>0</v>
      </c>
      <c r="Z403" s="52">
        <v>0</v>
      </c>
      <c r="AA403" s="52">
        <v>0</v>
      </c>
      <c r="AB403" s="52">
        <v>471.96</v>
      </c>
    </row>
    <row r="404" spans="3:28" hidden="1" x14ac:dyDescent="0.45">
      <c r="C404" s="32" t="s">
        <v>25</v>
      </c>
      <c r="D404" s="33" t="s">
        <v>161</v>
      </c>
      <c r="E404" s="34" t="s">
        <v>44</v>
      </c>
      <c r="F404" s="35" t="s">
        <v>467</v>
      </c>
      <c r="G404" s="36">
        <v>0</v>
      </c>
      <c r="H404" s="36">
        <v>0</v>
      </c>
      <c r="I404" s="36">
        <v>0</v>
      </c>
      <c r="J404" s="36">
        <v>0</v>
      </c>
      <c r="K404" s="53">
        <f t="shared" si="6"/>
        <v>22882.91</v>
      </c>
      <c r="L404" s="36">
        <v>0</v>
      </c>
      <c r="M404" s="36">
        <v>0</v>
      </c>
      <c r="N404" s="36">
        <v>0</v>
      </c>
      <c r="O404" s="36">
        <v>0</v>
      </c>
      <c r="R404" s="52">
        <v>102.27</v>
      </c>
      <c r="S404" s="52">
        <v>0</v>
      </c>
      <c r="T404" s="52">
        <v>0</v>
      </c>
      <c r="U404" s="52">
        <v>0</v>
      </c>
      <c r="V404" s="52">
        <v>159.26</v>
      </c>
      <c r="W404" s="52">
        <v>0</v>
      </c>
      <c r="X404" s="52">
        <v>61.35</v>
      </c>
      <c r="Y404" s="52">
        <v>1.21</v>
      </c>
      <c r="Z404" s="52">
        <v>0</v>
      </c>
      <c r="AA404" s="52">
        <v>0</v>
      </c>
      <c r="AB404" s="52">
        <f>22553.78+5.04</f>
        <v>22558.82</v>
      </c>
    </row>
    <row r="405" spans="3:28" hidden="1" x14ac:dyDescent="0.45">
      <c r="C405" s="32" t="s">
        <v>25</v>
      </c>
      <c r="D405" s="33" t="s">
        <v>163</v>
      </c>
      <c r="E405" s="34" t="s">
        <v>44</v>
      </c>
      <c r="F405" s="35" t="s">
        <v>468</v>
      </c>
      <c r="G405" s="36">
        <v>0</v>
      </c>
      <c r="H405" s="36">
        <v>0</v>
      </c>
      <c r="I405" s="36">
        <v>0</v>
      </c>
      <c r="J405" s="36">
        <v>0</v>
      </c>
      <c r="K405" s="53">
        <f t="shared" si="6"/>
        <v>590.04</v>
      </c>
      <c r="L405" s="36">
        <v>0</v>
      </c>
      <c r="M405" s="36">
        <v>0</v>
      </c>
      <c r="N405" s="36">
        <v>0</v>
      </c>
      <c r="O405" s="36">
        <v>0</v>
      </c>
      <c r="R405" s="52">
        <v>0</v>
      </c>
      <c r="S405" s="52">
        <v>18.23</v>
      </c>
      <c r="T405" s="52">
        <v>0</v>
      </c>
      <c r="U405" s="52">
        <v>0</v>
      </c>
      <c r="V405" s="52">
        <v>3.77</v>
      </c>
      <c r="W405" s="52">
        <v>0</v>
      </c>
      <c r="X405" s="52">
        <v>0</v>
      </c>
      <c r="Y405" s="52">
        <v>148.72</v>
      </c>
      <c r="Z405" s="52">
        <v>0</v>
      </c>
      <c r="AA405" s="52">
        <v>0</v>
      </c>
      <c r="AB405" s="52">
        <v>419.32</v>
      </c>
    </row>
    <row r="406" spans="3:28" hidden="1" x14ac:dyDescent="0.45">
      <c r="C406" s="32" t="s">
        <v>25</v>
      </c>
      <c r="D406" s="33" t="s">
        <v>165</v>
      </c>
      <c r="E406" s="34" t="s">
        <v>44</v>
      </c>
      <c r="F406" s="35" t="s">
        <v>469</v>
      </c>
      <c r="G406" s="36">
        <v>0</v>
      </c>
      <c r="H406" s="36">
        <v>0</v>
      </c>
      <c r="I406" s="36">
        <v>0</v>
      </c>
      <c r="J406" s="36">
        <v>0</v>
      </c>
      <c r="K406" s="53">
        <f t="shared" si="6"/>
        <v>94.88</v>
      </c>
      <c r="L406" s="36">
        <v>0</v>
      </c>
      <c r="M406" s="36">
        <v>0</v>
      </c>
      <c r="N406" s="36">
        <v>0</v>
      </c>
      <c r="O406" s="36">
        <v>0</v>
      </c>
      <c r="R406" s="52">
        <v>0</v>
      </c>
      <c r="S406" s="52">
        <v>0</v>
      </c>
      <c r="T406" s="52">
        <v>0</v>
      </c>
      <c r="U406" s="52">
        <v>0</v>
      </c>
      <c r="V406" s="52">
        <v>8.75</v>
      </c>
      <c r="W406" s="52">
        <v>0</v>
      </c>
      <c r="X406" s="52">
        <v>0</v>
      </c>
      <c r="Y406" s="52">
        <v>0</v>
      </c>
      <c r="Z406" s="52">
        <v>0</v>
      </c>
      <c r="AA406" s="52">
        <v>0</v>
      </c>
      <c r="AB406" s="52">
        <f>47.6+38.53</f>
        <v>86.13</v>
      </c>
    </row>
    <row r="407" spans="3:28" hidden="1" x14ac:dyDescent="0.45">
      <c r="C407" s="32" t="s">
        <v>25</v>
      </c>
      <c r="D407" s="33" t="s">
        <v>167</v>
      </c>
      <c r="E407" s="34" t="s">
        <v>44</v>
      </c>
      <c r="F407" s="35" t="s">
        <v>470</v>
      </c>
      <c r="G407" s="36">
        <v>0</v>
      </c>
      <c r="H407" s="36">
        <v>0</v>
      </c>
      <c r="I407" s="36">
        <v>0</v>
      </c>
      <c r="J407" s="36">
        <v>0</v>
      </c>
      <c r="K407" s="53">
        <f t="shared" si="6"/>
        <v>10356.719999999999</v>
      </c>
      <c r="L407" s="36">
        <v>0</v>
      </c>
      <c r="M407" s="36">
        <v>0</v>
      </c>
      <c r="N407" s="36">
        <v>0</v>
      </c>
      <c r="O407" s="36">
        <v>0</v>
      </c>
      <c r="R407" s="52">
        <v>0</v>
      </c>
      <c r="S407" s="52">
        <v>0</v>
      </c>
      <c r="T407" s="52">
        <v>49.25</v>
      </c>
      <c r="U407" s="52">
        <v>0</v>
      </c>
      <c r="V407" s="52">
        <v>237.15</v>
      </c>
      <c r="W407" s="52">
        <v>0</v>
      </c>
      <c r="X407" s="52">
        <v>0</v>
      </c>
      <c r="Y407" s="52">
        <v>0</v>
      </c>
      <c r="Z407" s="52">
        <v>0</v>
      </c>
      <c r="AA407" s="52">
        <v>0</v>
      </c>
      <c r="AB407" s="52">
        <f>1078.8+8991.52</f>
        <v>10070.32</v>
      </c>
    </row>
    <row r="408" spans="3:28" hidden="1" x14ac:dyDescent="0.45">
      <c r="C408" s="32" t="s">
        <v>25</v>
      </c>
      <c r="D408" s="33" t="s">
        <v>169</v>
      </c>
      <c r="E408" s="34" t="s">
        <v>44</v>
      </c>
      <c r="F408" s="35" t="s">
        <v>471</v>
      </c>
      <c r="G408" s="36">
        <v>0</v>
      </c>
      <c r="H408" s="36">
        <v>0</v>
      </c>
      <c r="I408" s="36">
        <v>0</v>
      </c>
      <c r="J408" s="36">
        <v>0</v>
      </c>
      <c r="K408" s="53">
        <f t="shared" si="6"/>
        <v>2763.03</v>
      </c>
      <c r="L408" s="36">
        <v>0</v>
      </c>
      <c r="M408" s="36">
        <v>0</v>
      </c>
      <c r="N408" s="36">
        <v>0</v>
      </c>
      <c r="O408" s="36">
        <v>0</v>
      </c>
      <c r="R408" s="52">
        <v>0</v>
      </c>
      <c r="S408" s="52">
        <v>0</v>
      </c>
      <c r="T408" s="52">
        <v>0</v>
      </c>
      <c r="U408" s="52">
        <v>0</v>
      </c>
      <c r="V408" s="52">
        <v>0</v>
      </c>
      <c r="W408" s="52">
        <v>0</v>
      </c>
      <c r="X408" s="52">
        <v>0</v>
      </c>
      <c r="Y408" s="52">
        <v>0</v>
      </c>
      <c r="Z408" s="52">
        <v>0</v>
      </c>
      <c r="AA408" s="52">
        <v>0</v>
      </c>
      <c r="AB408" s="52">
        <v>2763.03</v>
      </c>
    </row>
    <row r="409" spans="3:28" hidden="1" x14ac:dyDescent="0.45">
      <c r="D409" s="33"/>
      <c r="E409" s="34" t="s">
        <v>579</v>
      </c>
      <c r="F409" s="35" t="s">
        <v>4274</v>
      </c>
      <c r="K409" s="53">
        <f t="shared" si="6"/>
        <v>0</v>
      </c>
      <c r="O409" s="36"/>
      <c r="R409" s="52">
        <v>0</v>
      </c>
      <c r="S409" s="52">
        <v>0</v>
      </c>
      <c r="T409" s="52">
        <v>0</v>
      </c>
      <c r="U409" s="52">
        <v>0</v>
      </c>
      <c r="V409" s="52">
        <v>0</v>
      </c>
      <c r="W409" s="52">
        <v>0</v>
      </c>
      <c r="X409" s="52">
        <v>0</v>
      </c>
      <c r="Y409" s="52">
        <v>0</v>
      </c>
      <c r="Z409" s="52">
        <v>0</v>
      </c>
      <c r="AA409" s="52">
        <v>0</v>
      </c>
      <c r="AB409" s="52">
        <v>0</v>
      </c>
    </row>
    <row r="410" spans="3:28" x14ac:dyDescent="0.45">
      <c r="C410" s="32" t="s">
        <v>26</v>
      </c>
      <c r="D410" s="33" t="s">
        <v>14</v>
      </c>
      <c r="E410" s="34" t="s">
        <v>46</v>
      </c>
      <c r="F410" s="35" t="s">
        <v>472</v>
      </c>
      <c r="G410" s="36">
        <v>0</v>
      </c>
      <c r="H410" s="36">
        <v>0</v>
      </c>
      <c r="I410" s="36">
        <v>0</v>
      </c>
      <c r="J410" s="36">
        <v>0</v>
      </c>
      <c r="K410" s="53">
        <f t="shared" si="6"/>
        <v>0</v>
      </c>
      <c r="L410" s="36">
        <v>0</v>
      </c>
      <c r="M410" s="36">
        <v>0</v>
      </c>
      <c r="N410" s="36">
        <v>0</v>
      </c>
      <c r="O410" s="36">
        <v>0</v>
      </c>
      <c r="R410" s="52">
        <v>0</v>
      </c>
      <c r="S410" s="52">
        <v>0</v>
      </c>
      <c r="T410" s="52">
        <v>0</v>
      </c>
      <c r="U410" s="52">
        <v>0</v>
      </c>
      <c r="V410" s="52">
        <v>0</v>
      </c>
      <c r="W410" s="52">
        <v>0</v>
      </c>
      <c r="X410" s="52">
        <v>0</v>
      </c>
      <c r="Y410" s="52">
        <v>0</v>
      </c>
      <c r="Z410" s="52">
        <v>0</v>
      </c>
      <c r="AA410" s="52">
        <v>0</v>
      </c>
      <c r="AB410" s="52">
        <v>0</v>
      </c>
    </row>
    <row r="411" spans="3:28" x14ac:dyDescent="0.45">
      <c r="D411" s="33"/>
      <c r="E411" s="34" t="s">
        <v>46</v>
      </c>
      <c r="F411" s="35" t="s">
        <v>2858</v>
      </c>
      <c r="K411" s="53">
        <f t="shared" si="6"/>
        <v>24.900000000000002</v>
      </c>
      <c r="O411" s="36"/>
      <c r="R411" s="52">
        <v>0</v>
      </c>
      <c r="S411" s="52">
        <v>17.260000000000002</v>
      </c>
      <c r="T411" s="52">
        <v>0</v>
      </c>
      <c r="U411" s="52">
        <v>0</v>
      </c>
      <c r="V411" s="52">
        <v>0</v>
      </c>
      <c r="W411" s="52">
        <v>0</v>
      </c>
      <c r="X411" s="52">
        <v>7.64</v>
      </c>
      <c r="Y411" s="52">
        <v>0</v>
      </c>
      <c r="Z411" s="52">
        <v>0</v>
      </c>
      <c r="AA411" s="52">
        <v>0</v>
      </c>
      <c r="AB411" s="52">
        <v>0</v>
      </c>
    </row>
    <row r="412" spans="3:28" x14ac:dyDescent="0.45">
      <c r="C412" s="32" t="s">
        <v>26</v>
      </c>
      <c r="D412" s="33" t="s">
        <v>15</v>
      </c>
      <c r="E412" s="34" t="s">
        <v>46</v>
      </c>
      <c r="F412" s="35" t="s">
        <v>473</v>
      </c>
      <c r="G412" s="36">
        <v>0</v>
      </c>
      <c r="H412" s="36">
        <v>0</v>
      </c>
      <c r="I412" s="36">
        <v>0</v>
      </c>
      <c r="J412" s="36">
        <v>0</v>
      </c>
      <c r="K412" s="53">
        <f t="shared" si="6"/>
        <v>0</v>
      </c>
      <c r="L412" s="36">
        <v>0</v>
      </c>
      <c r="M412" s="36">
        <v>0</v>
      </c>
      <c r="N412" s="36">
        <v>0</v>
      </c>
      <c r="O412" s="36">
        <v>0</v>
      </c>
      <c r="R412" s="52">
        <v>0</v>
      </c>
      <c r="S412" s="52">
        <v>0</v>
      </c>
      <c r="T412" s="52">
        <v>0</v>
      </c>
      <c r="U412" s="52">
        <v>0</v>
      </c>
      <c r="V412" s="52">
        <v>0</v>
      </c>
      <c r="W412" s="52">
        <v>0</v>
      </c>
      <c r="X412" s="52">
        <v>0</v>
      </c>
      <c r="Y412" s="52">
        <v>0</v>
      </c>
      <c r="Z412" s="52">
        <v>0</v>
      </c>
      <c r="AA412" s="52">
        <v>0</v>
      </c>
      <c r="AB412" s="52">
        <v>0</v>
      </c>
    </row>
    <row r="413" spans="3:28" x14ac:dyDescent="0.45">
      <c r="C413" s="32" t="s">
        <v>26</v>
      </c>
      <c r="D413" s="33" t="s">
        <v>16</v>
      </c>
      <c r="E413" s="34" t="s">
        <v>46</v>
      </c>
      <c r="F413" s="35" t="s">
        <v>474</v>
      </c>
      <c r="G413" s="36">
        <v>0</v>
      </c>
      <c r="H413" s="36">
        <v>0</v>
      </c>
      <c r="I413" s="36">
        <v>0</v>
      </c>
      <c r="J413" s="36">
        <v>0</v>
      </c>
      <c r="K413" s="53">
        <f t="shared" si="6"/>
        <v>0</v>
      </c>
      <c r="L413" s="36">
        <v>0</v>
      </c>
      <c r="M413" s="36">
        <v>0</v>
      </c>
      <c r="N413" s="36">
        <v>0</v>
      </c>
      <c r="O413" s="36">
        <v>0</v>
      </c>
      <c r="R413" s="52">
        <v>0</v>
      </c>
      <c r="S413" s="52">
        <v>0</v>
      </c>
      <c r="T413" s="52">
        <v>0</v>
      </c>
      <c r="U413" s="52">
        <v>0</v>
      </c>
      <c r="V413" s="52">
        <v>0</v>
      </c>
      <c r="W413" s="52">
        <v>0</v>
      </c>
      <c r="X413" s="52">
        <v>0</v>
      </c>
      <c r="Y413" s="52">
        <v>0</v>
      </c>
      <c r="Z413" s="52">
        <v>0</v>
      </c>
      <c r="AA413" s="52">
        <v>0</v>
      </c>
      <c r="AB413" s="52">
        <v>0</v>
      </c>
    </row>
    <row r="414" spans="3:28" x14ac:dyDescent="0.45">
      <c r="C414" s="32" t="s">
        <v>26</v>
      </c>
      <c r="D414" s="33" t="s">
        <v>17</v>
      </c>
      <c r="E414" s="34" t="s">
        <v>46</v>
      </c>
      <c r="F414" s="35" t="s">
        <v>475</v>
      </c>
      <c r="G414" s="36">
        <v>0</v>
      </c>
      <c r="H414" s="36">
        <v>0</v>
      </c>
      <c r="I414" s="36">
        <v>0</v>
      </c>
      <c r="J414" s="36">
        <v>0</v>
      </c>
      <c r="K414" s="53">
        <f t="shared" si="6"/>
        <v>1262.2900000000002</v>
      </c>
      <c r="L414" s="36">
        <v>0</v>
      </c>
      <c r="M414" s="36">
        <v>0</v>
      </c>
      <c r="N414" s="36">
        <v>0</v>
      </c>
      <c r="O414" s="36">
        <v>0</v>
      </c>
      <c r="R414" s="52">
        <v>1225.1400000000001</v>
      </c>
      <c r="S414" s="52">
        <v>37.15</v>
      </c>
      <c r="T414" s="52">
        <v>0</v>
      </c>
      <c r="U414" s="52">
        <v>0</v>
      </c>
      <c r="V414" s="52">
        <v>0</v>
      </c>
      <c r="W414" s="52">
        <v>0</v>
      </c>
      <c r="X414" s="52">
        <v>0</v>
      </c>
      <c r="Y414" s="52">
        <v>0</v>
      </c>
      <c r="Z414" s="52">
        <v>0</v>
      </c>
      <c r="AA414" s="52">
        <v>0</v>
      </c>
      <c r="AB414" s="52">
        <v>0</v>
      </c>
    </row>
    <row r="415" spans="3:28" x14ac:dyDescent="0.45">
      <c r="C415" s="32" t="s">
        <v>26</v>
      </c>
      <c r="D415" s="33" t="s">
        <v>18</v>
      </c>
      <c r="E415" s="34" t="s">
        <v>46</v>
      </c>
      <c r="F415" s="35" t="s">
        <v>476</v>
      </c>
      <c r="G415" s="36">
        <v>0</v>
      </c>
      <c r="H415" s="36">
        <v>0</v>
      </c>
      <c r="I415" s="36">
        <v>0</v>
      </c>
      <c r="J415" s="36">
        <v>0</v>
      </c>
      <c r="K415" s="53">
        <f t="shared" si="6"/>
        <v>0</v>
      </c>
      <c r="L415" s="36">
        <v>0</v>
      </c>
      <c r="M415" s="36">
        <v>0</v>
      </c>
      <c r="N415" s="36">
        <v>0</v>
      </c>
      <c r="O415" s="36">
        <v>0</v>
      </c>
      <c r="R415" s="52">
        <v>0</v>
      </c>
      <c r="S415" s="52">
        <v>0</v>
      </c>
      <c r="T415" s="52">
        <v>0</v>
      </c>
      <c r="U415" s="52">
        <v>0</v>
      </c>
      <c r="V415" s="52">
        <v>0</v>
      </c>
      <c r="W415" s="52">
        <v>0</v>
      </c>
      <c r="X415" s="52">
        <v>0</v>
      </c>
      <c r="Y415" s="52">
        <v>0</v>
      </c>
      <c r="Z415" s="52">
        <v>0</v>
      </c>
      <c r="AA415" s="52">
        <v>0</v>
      </c>
      <c r="AB415" s="52">
        <v>0</v>
      </c>
    </row>
    <row r="416" spans="3:28" x14ac:dyDescent="0.45">
      <c r="C416" s="32" t="s">
        <v>26</v>
      </c>
      <c r="D416" s="33" t="s">
        <v>19</v>
      </c>
      <c r="E416" s="34" t="s">
        <v>46</v>
      </c>
      <c r="F416" s="35" t="s">
        <v>477</v>
      </c>
      <c r="G416" s="36">
        <v>0</v>
      </c>
      <c r="H416" s="36">
        <v>0</v>
      </c>
      <c r="I416" s="36">
        <v>0</v>
      </c>
      <c r="J416" s="36">
        <v>0</v>
      </c>
      <c r="K416" s="53">
        <f t="shared" si="6"/>
        <v>12.24</v>
      </c>
      <c r="L416" s="36">
        <v>0</v>
      </c>
      <c r="M416" s="36">
        <v>0</v>
      </c>
      <c r="N416" s="36">
        <v>0</v>
      </c>
      <c r="O416" s="36">
        <v>0</v>
      </c>
      <c r="R416" s="52">
        <v>12.24</v>
      </c>
      <c r="S416" s="52">
        <v>0</v>
      </c>
      <c r="T416" s="52">
        <v>0</v>
      </c>
      <c r="U416" s="52">
        <v>0</v>
      </c>
      <c r="V416" s="52">
        <v>0</v>
      </c>
      <c r="W416" s="52">
        <v>0</v>
      </c>
      <c r="X416" s="52">
        <v>0</v>
      </c>
      <c r="Y416" s="52">
        <v>0</v>
      </c>
      <c r="Z416" s="52">
        <v>0</v>
      </c>
      <c r="AA416" s="52">
        <v>0</v>
      </c>
      <c r="AB416" s="52">
        <v>0</v>
      </c>
    </row>
    <row r="417" spans="3:28" x14ac:dyDescent="0.45">
      <c r="C417" s="32" t="s">
        <v>26</v>
      </c>
      <c r="D417" s="33" t="s">
        <v>20</v>
      </c>
      <c r="E417" s="34" t="s">
        <v>46</v>
      </c>
      <c r="F417" s="35" t="s">
        <v>478</v>
      </c>
      <c r="G417" s="36">
        <v>0</v>
      </c>
      <c r="H417" s="36">
        <v>0</v>
      </c>
      <c r="I417" s="36">
        <v>0</v>
      </c>
      <c r="J417" s="36">
        <v>0</v>
      </c>
      <c r="K417" s="53">
        <f t="shared" si="6"/>
        <v>23.05</v>
      </c>
      <c r="L417" s="36">
        <v>0</v>
      </c>
      <c r="M417" s="36">
        <v>0</v>
      </c>
      <c r="N417" s="36">
        <v>0</v>
      </c>
      <c r="O417" s="36">
        <v>0</v>
      </c>
      <c r="R417" s="52">
        <v>0</v>
      </c>
      <c r="S417" s="52">
        <v>23.05</v>
      </c>
      <c r="T417" s="52">
        <v>0</v>
      </c>
      <c r="U417" s="52">
        <v>0</v>
      </c>
      <c r="V417" s="52">
        <v>0</v>
      </c>
      <c r="W417" s="52">
        <v>0</v>
      </c>
      <c r="X417" s="52">
        <v>0</v>
      </c>
      <c r="Y417" s="52">
        <v>0</v>
      </c>
      <c r="Z417" s="52">
        <v>0</v>
      </c>
      <c r="AA417" s="52">
        <v>0</v>
      </c>
      <c r="AB417" s="52">
        <v>0</v>
      </c>
    </row>
    <row r="418" spans="3:28" x14ac:dyDescent="0.45">
      <c r="C418" s="32" t="s">
        <v>26</v>
      </c>
      <c r="D418" s="33" t="s">
        <v>21</v>
      </c>
      <c r="E418" s="34" t="s">
        <v>46</v>
      </c>
      <c r="F418" s="35" t="s">
        <v>479</v>
      </c>
      <c r="G418" s="36">
        <v>0</v>
      </c>
      <c r="H418" s="36">
        <v>0</v>
      </c>
      <c r="I418" s="36">
        <v>0</v>
      </c>
      <c r="J418" s="36">
        <v>0</v>
      </c>
      <c r="K418" s="53">
        <f t="shared" si="6"/>
        <v>2.67</v>
      </c>
      <c r="L418" s="36">
        <v>0</v>
      </c>
      <c r="M418" s="36">
        <v>0</v>
      </c>
      <c r="N418" s="36">
        <v>0</v>
      </c>
      <c r="O418" s="36">
        <v>0</v>
      </c>
      <c r="R418" s="52">
        <v>0</v>
      </c>
      <c r="S418" s="52">
        <v>0</v>
      </c>
      <c r="T418" s="52">
        <v>0</v>
      </c>
      <c r="U418" s="52">
        <v>0</v>
      </c>
      <c r="V418" s="52">
        <v>0</v>
      </c>
      <c r="W418" s="52">
        <v>0</v>
      </c>
      <c r="X418" s="52">
        <v>2.67</v>
      </c>
      <c r="Y418" s="52">
        <v>0</v>
      </c>
      <c r="Z418" s="52">
        <v>0</v>
      </c>
      <c r="AA418" s="52">
        <v>0</v>
      </c>
      <c r="AB418" s="52">
        <v>0</v>
      </c>
    </row>
    <row r="419" spans="3:28" x14ac:dyDescent="0.45">
      <c r="C419" s="32" t="s">
        <v>26</v>
      </c>
      <c r="D419" s="33" t="s">
        <v>22</v>
      </c>
      <c r="E419" s="34" t="s">
        <v>46</v>
      </c>
      <c r="F419" s="35" t="s">
        <v>480</v>
      </c>
      <c r="G419" s="36">
        <v>0</v>
      </c>
      <c r="H419" s="36">
        <v>0</v>
      </c>
      <c r="I419" s="36">
        <v>0</v>
      </c>
      <c r="J419" s="36">
        <v>0</v>
      </c>
      <c r="K419" s="53">
        <f t="shared" si="6"/>
        <v>402.27000000000004</v>
      </c>
      <c r="L419" s="36">
        <v>0</v>
      </c>
      <c r="M419" s="36">
        <v>0</v>
      </c>
      <c r="N419" s="36">
        <v>0</v>
      </c>
      <c r="O419" s="36">
        <v>0</v>
      </c>
      <c r="R419" s="52">
        <v>0</v>
      </c>
      <c r="S419" s="52">
        <v>0</v>
      </c>
      <c r="T419" s="52">
        <v>0</v>
      </c>
      <c r="U419" s="52">
        <v>0</v>
      </c>
      <c r="V419" s="52">
        <v>0</v>
      </c>
      <c r="W419" s="52">
        <v>0</v>
      </c>
      <c r="X419" s="52">
        <v>394.36</v>
      </c>
      <c r="Y419" s="52">
        <v>7.91</v>
      </c>
      <c r="Z419" s="52">
        <v>0</v>
      </c>
      <c r="AA419" s="52">
        <v>0</v>
      </c>
      <c r="AB419" s="52">
        <v>0</v>
      </c>
    </row>
    <row r="420" spans="3:28" x14ac:dyDescent="0.45">
      <c r="D420" s="33"/>
      <c r="E420" s="34" t="s">
        <v>46</v>
      </c>
      <c r="F420" s="35" t="s">
        <v>4267</v>
      </c>
      <c r="K420" s="53">
        <f t="shared" si="6"/>
        <v>211.29</v>
      </c>
      <c r="O420" s="36"/>
      <c r="R420" s="52">
        <v>211.29</v>
      </c>
      <c r="S420" s="52">
        <v>0</v>
      </c>
      <c r="T420" s="52">
        <v>0</v>
      </c>
      <c r="U420" s="52">
        <v>0</v>
      </c>
      <c r="V420" s="52">
        <v>0</v>
      </c>
      <c r="W420" s="52">
        <v>0</v>
      </c>
      <c r="X420" s="52">
        <v>0</v>
      </c>
      <c r="Y420" s="52">
        <v>0</v>
      </c>
      <c r="Z420" s="52">
        <v>0</v>
      </c>
      <c r="AA420" s="52">
        <v>0</v>
      </c>
      <c r="AB420" s="52">
        <v>0</v>
      </c>
    </row>
    <row r="421" spans="3:28" x14ac:dyDescent="0.45">
      <c r="C421" s="32" t="s">
        <v>26</v>
      </c>
      <c r="D421" s="33" t="s">
        <v>23</v>
      </c>
      <c r="E421" s="34" t="s">
        <v>46</v>
      </c>
      <c r="F421" s="35" t="s">
        <v>481</v>
      </c>
      <c r="G421" s="36">
        <v>0</v>
      </c>
      <c r="H421" s="36">
        <v>0</v>
      </c>
      <c r="I421" s="36">
        <v>0</v>
      </c>
      <c r="J421" s="36">
        <v>0</v>
      </c>
      <c r="K421" s="53">
        <f t="shared" si="6"/>
        <v>30.549999999999997</v>
      </c>
      <c r="L421" s="36">
        <v>0</v>
      </c>
      <c r="M421" s="36">
        <v>0</v>
      </c>
      <c r="N421" s="36">
        <v>0</v>
      </c>
      <c r="O421" s="36">
        <v>0</v>
      </c>
      <c r="R421" s="52">
        <v>20.86</v>
      </c>
      <c r="S421" s="52">
        <v>9.69</v>
      </c>
      <c r="T421" s="52">
        <v>0</v>
      </c>
      <c r="U421" s="52">
        <v>0</v>
      </c>
      <c r="V421" s="52">
        <v>0</v>
      </c>
      <c r="W421" s="52">
        <v>0</v>
      </c>
      <c r="X421" s="52">
        <v>0</v>
      </c>
      <c r="Y421" s="52">
        <v>0</v>
      </c>
      <c r="Z421" s="52">
        <v>0</v>
      </c>
      <c r="AA421" s="52">
        <v>0</v>
      </c>
      <c r="AB421" s="52">
        <v>0</v>
      </c>
    </row>
    <row r="422" spans="3:28" x14ac:dyDescent="0.45">
      <c r="C422" s="32" t="s">
        <v>26</v>
      </c>
      <c r="D422" s="33" t="s">
        <v>24</v>
      </c>
      <c r="E422" s="34" t="s">
        <v>46</v>
      </c>
      <c r="F422" s="35" t="s">
        <v>482</v>
      </c>
      <c r="G422" s="36">
        <v>0</v>
      </c>
      <c r="H422" s="36">
        <v>0</v>
      </c>
      <c r="I422" s="36">
        <v>0</v>
      </c>
      <c r="J422" s="36">
        <v>0</v>
      </c>
      <c r="K422" s="53">
        <f t="shared" si="6"/>
        <v>2409.5799999999995</v>
      </c>
      <c r="L422" s="36">
        <v>0</v>
      </c>
      <c r="M422" s="36">
        <v>0</v>
      </c>
      <c r="N422" s="36">
        <v>0</v>
      </c>
      <c r="O422" s="36">
        <v>0</v>
      </c>
      <c r="R422" s="52">
        <v>2373.9499999999998</v>
      </c>
      <c r="S422" s="52">
        <v>32.72</v>
      </c>
      <c r="T422" s="52">
        <v>0</v>
      </c>
      <c r="U422" s="52">
        <v>0</v>
      </c>
      <c r="V422" s="52">
        <v>0</v>
      </c>
      <c r="W422" s="52">
        <v>0</v>
      </c>
      <c r="X422" s="52">
        <v>0</v>
      </c>
      <c r="Y422" s="52">
        <v>2.91</v>
      </c>
      <c r="Z422" s="52">
        <v>0</v>
      </c>
      <c r="AA422" s="52">
        <v>0</v>
      </c>
      <c r="AB422" s="52">
        <v>0</v>
      </c>
    </row>
    <row r="423" spans="3:28" x14ac:dyDescent="0.45">
      <c r="C423" s="32" t="s">
        <v>26</v>
      </c>
      <c r="D423" s="33" t="s">
        <v>25</v>
      </c>
      <c r="E423" s="34" t="s">
        <v>46</v>
      </c>
      <c r="F423" s="35" t="s">
        <v>483</v>
      </c>
      <c r="G423" s="36">
        <v>0</v>
      </c>
      <c r="H423" s="36">
        <v>0</v>
      </c>
      <c r="I423" s="36">
        <v>0</v>
      </c>
      <c r="J423" s="36">
        <v>0</v>
      </c>
      <c r="K423" s="53">
        <f t="shared" si="6"/>
        <v>3.77</v>
      </c>
      <c r="L423" s="36">
        <v>0</v>
      </c>
      <c r="M423" s="36">
        <v>0</v>
      </c>
      <c r="N423" s="36">
        <v>0</v>
      </c>
      <c r="O423" s="36">
        <v>0</v>
      </c>
      <c r="R423" s="52">
        <v>3.77</v>
      </c>
      <c r="S423" s="52">
        <v>0</v>
      </c>
      <c r="T423" s="52">
        <v>0</v>
      </c>
      <c r="U423" s="52">
        <v>0</v>
      </c>
      <c r="V423" s="52">
        <v>0</v>
      </c>
      <c r="W423" s="52">
        <v>0</v>
      </c>
      <c r="X423" s="52">
        <v>0</v>
      </c>
      <c r="Y423" s="52">
        <v>0</v>
      </c>
      <c r="Z423" s="52">
        <v>0</v>
      </c>
      <c r="AA423" s="52">
        <v>0</v>
      </c>
      <c r="AB423" s="52">
        <v>0</v>
      </c>
    </row>
    <row r="424" spans="3:28" x14ac:dyDescent="0.45">
      <c r="C424" s="32" t="s">
        <v>26</v>
      </c>
      <c r="D424" s="33" t="s">
        <v>26</v>
      </c>
      <c r="E424" s="34" t="s">
        <v>46</v>
      </c>
      <c r="F424" s="35" t="s">
        <v>484</v>
      </c>
      <c r="G424" s="36">
        <v>0</v>
      </c>
      <c r="H424" s="36">
        <v>0</v>
      </c>
      <c r="I424" s="36">
        <v>0</v>
      </c>
      <c r="J424" s="36">
        <v>0</v>
      </c>
      <c r="K424" s="53">
        <f t="shared" si="6"/>
        <v>0</v>
      </c>
      <c r="L424" s="36">
        <v>0</v>
      </c>
      <c r="M424" s="36">
        <v>0</v>
      </c>
      <c r="N424" s="36">
        <v>0</v>
      </c>
      <c r="O424" s="36">
        <v>0</v>
      </c>
      <c r="R424" s="52">
        <v>0</v>
      </c>
      <c r="S424" s="52">
        <v>0</v>
      </c>
      <c r="T424" s="52">
        <v>0</v>
      </c>
      <c r="U424" s="52">
        <v>0</v>
      </c>
      <c r="V424" s="52">
        <v>0</v>
      </c>
      <c r="W424" s="52">
        <v>0</v>
      </c>
      <c r="X424" s="52">
        <v>0</v>
      </c>
      <c r="Y424" s="52">
        <v>0</v>
      </c>
      <c r="Z424" s="52">
        <v>0</v>
      </c>
      <c r="AA424" s="52">
        <v>0</v>
      </c>
      <c r="AB424" s="52">
        <v>0</v>
      </c>
    </row>
    <row r="425" spans="3:28" x14ac:dyDescent="0.45">
      <c r="C425" s="32" t="s">
        <v>26</v>
      </c>
      <c r="D425" s="33" t="s">
        <v>3</v>
      </c>
      <c r="E425" s="34" t="s">
        <v>46</v>
      </c>
      <c r="F425" s="35" t="s">
        <v>485</v>
      </c>
      <c r="G425" s="36">
        <v>0</v>
      </c>
      <c r="H425" s="36">
        <v>0</v>
      </c>
      <c r="I425" s="36">
        <v>0</v>
      </c>
      <c r="J425" s="36">
        <v>0</v>
      </c>
      <c r="K425" s="53">
        <f t="shared" si="6"/>
        <v>0</v>
      </c>
      <c r="L425" s="36">
        <v>0</v>
      </c>
      <c r="M425" s="36">
        <v>0</v>
      </c>
      <c r="N425" s="36">
        <v>0</v>
      </c>
      <c r="O425" s="36">
        <v>0</v>
      </c>
      <c r="R425" s="52">
        <v>0</v>
      </c>
      <c r="S425" s="52">
        <v>0</v>
      </c>
      <c r="T425" s="52">
        <v>0</v>
      </c>
      <c r="U425" s="52">
        <v>0</v>
      </c>
      <c r="V425" s="52">
        <v>0</v>
      </c>
      <c r="W425" s="52">
        <v>0</v>
      </c>
      <c r="X425" s="52">
        <v>0</v>
      </c>
      <c r="Y425" s="52">
        <v>0</v>
      </c>
      <c r="Z425" s="52">
        <v>0</v>
      </c>
      <c r="AA425" s="52">
        <v>0</v>
      </c>
      <c r="AB425" s="52">
        <v>0</v>
      </c>
    </row>
    <row r="426" spans="3:28" x14ac:dyDescent="0.45">
      <c r="D426" s="33"/>
      <c r="E426" s="34" t="s">
        <v>46</v>
      </c>
      <c r="F426" s="35" t="s">
        <v>4255</v>
      </c>
      <c r="K426" s="53">
        <f t="shared" si="6"/>
        <v>0</v>
      </c>
      <c r="O426" s="36"/>
      <c r="R426" s="52">
        <v>0</v>
      </c>
      <c r="S426" s="52">
        <v>0</v>
      </c>
      <c r="T426" s="52">
        <v>0</v>
      </c>
      <c r="U426" s="52">
        <v>0</v>
      </c>
      <c r="V426" s="52">
        <v>0</v>
      </c>
      <c r="W426" s="52">
        <v>0</v>
      </c>
      <c r="X426" s="52">
        <v>0</v>
      </c>
      <c r="Y426" s="52">
        <v>0</v>
      </c>
      <c r="Z426" s="52">
        <v>0</v>
      </c>
      <c r="AA426" s="52">
        <v>0</v>
      </c>
      <c r="AB426" s="52">
        <v>0</v>
      </c>
    </row>
    <row r="427" spans="3:28" x14ac:dyDescent="0.45">
      <c r="C427" s="32" t="s">
        <v>26</v>
      </c>
      <c r="D427" s="33" t="s">
        <v>27</v>
      </c>
      <c r="E427" s="34" t="s">
        <v>46</v>
      </c>
      <c r="F427" s="35" t="s">
        <v>486</v>
      </c>
      <c r="G427" s="36">
        <v>0</v>
      </c>
      <c r="H427" s="36">
        <v>0</v>
      </c>
      <c r="I427" s="36">
        <v>0</v>
      </c>
      <c r="J427" s="36">
        <v>0</v>
      </c>
      <c r="K427" s="53">
        <f t="shared" si="6"/>
        <v>0</v>
      </c>
      <c r="L427" s="36">
        <v>0</v>
      </c>
      <c r="M427" s="36">
        <v>0</v>
      </c>
      <c r="N427" s="36">
        <v>0</v>
      </c>
      <c r="O427" s="36">
        <v>0</v>
      </c>
      <c r="R427" s="52">
        <v>0</v>
      </c>
      <c r="S427" s="52">
        <v>0</v>
      </c>
      <c r="T427" s="52">
        <v>0</v>
      </c>
      <c r="U427" s="52">
        <v>0</v>
      </c>
      <c r="V427" s="52">
        <v>0</v>
      </c>
      <c r="W427" s="52">
        <v>0</v>
      </c>
      <c r="X427" s="52">
        <v>0</v>
      </c>
      <c r="Y427" s="52">
        <v>0</v>
      </c>
      <c r="Z427" s="52">
        <v>0</v>
      </c>
      <c r="AA427" s="52">
        <v>0</v>
      </c>
      <c r="AB427" s="52">
        <v>0</v>
      </c>
    </row>
    <row r="428" spans="3:28" x14ac:dyDescent="0.45">
      <c r="C428" s="32" t="s">
        <v>26</v>
      </c>
      <c r="D428" s="33">
        <v>30</v>
      </c>
      <c r="E428" s="34" t="s">
        <v>46</v>
      </c>
      <c r="F428" s="35" t="s">
        <v>499</v>
      </c>
      <c r="G428" s="36">
        <v>0</v>
      </c>
      <c r="H428" s="36">
        <v>0</v>
      </c>
      <c r="I428" s="36">
        <v>0</v>
      </c>
      <c r="J428" s="36">
        <v>0</v>
      </c>
      <c r="K428" s="53">
        <f t="shared" si="6"/>
        <v>740.49999999999989</v>
      </c>
      <c r="L428" s="36">
        <v>0</v>
      </c>
      <c r="M428" s="36">
        <v>0</v>
      </c>
      <c r="N428" s="36">
        <v>0</v>
      </c>
      <c r="O428" s="36">
        <v>0</v>
      </c>
      <c r="R428" s="52">
        <v>604.29999999999995</v>
      </c>
      <c r="S428" s="52">
        <f>18.63+107.62+2.66</f>
        <v>128.91</v>
      </c>
      <c r="T428" s="52">
        <v>0</v>
      </c>
      <c r="U428" s="52">
        <v>0</v>
      </c>
      <c r="V428" s="52">
        <v>0</v>
      </c>
      <c r="W428" s="52">
        <v>0</v>
      </c>
      <c r="X428" s="52">
        <v>0</v>
      </c>
      <c r="Y428" s="52">
        <v>7.29</v>
      </c>
      <c r="Z428" s="52">
        <v>0</v>
      </c>
      <c r="AA428" s="52">
        <v>0</v>
      </c>
      <c r="AB428" s="52">
        <v>0</v>
      </c>
    </row>
    <row r="429" spans="3:28" x14ac:dyDescent="0.45">
      <c r="C429" s="32">
        <v>14</v>
      </c>
      <c r="D429" s="33">
        <v>17</v>
      </c>
      <c r="E429" s="34" t="s">
        <v>46</v>
      </c>
      <c r="F429" s="35" t="s">
        <v>487</v>
      </c>
      <c r="G429" s="36">
        <v>0</v>
      </c>
      <c r="H429" s="36">
        <v>0</v>
      </c>
      <c r="I429" s="36">
        <v>0</v>
      </c>
      <c r="J429" s="36">
        <v>0</v>
      </c>
      <c r="K429" s="53">
        <f t="shared" si="6"/>
        <v>750.03</v>
      </c>
      <c r="L429" s="36">
        <v>0</v>
      </c>
      <c r="M429" s="36">
        <v>0</v>
      </c>
      <c r="N429" s="36">
        <v>0</v>
      </c>
      <c r="O429" s="36">
        <v>0</v>
      </c>
      <c r="R429" s="52">
        <v>439.44</v>
      </c>
      <c r="S429" s="52">
        <v>0</v>
      </c>
      <c r="T429" s="52">
        <v>0</v>
      </c>
      <c r="U429" s="52">
        <v>0</v>
      </c>
      <c r="V429" s="52">
        <v>0</v>
      </c>
      <c r="W429" s="52">
        <v>0</v>
      </c>
      <c r="X429" s="52">
        <v>310.58999999999997</v>
      </c>
      <c r="Y429" s="52">
        <v>0</v>
      </c>
      <c r="Z429" s="52">
        <v>0</v>
      </c>
      <c r="AA429" s="52">
        <v>0</v>
      </c>
      <c r="AB429" s="52">
        <v>0</v>
      </c>
    </row>
    <row r="430" spans="3:28" x14ac:dyDescent="0.45">
      <c r="C430" s="32" t="s">
        <v>26</v>
      </c>
      <c r="D430" s="33">
        <v>18</v>
      </c>
      <c r="E430" s="34" t="s">
        <v>46</v>
      </c>
      <c r="F430" s="35" t="s">
        <v>488</v>
      </c>
      <c r="G430" s="36">
        <v>0</v>
      </c>
      <c r="H430" s="36">
        <v>0</v>
      </c>
      <c r="I430" s="36">
        <v>0</v>
      </c>
      <c r="J430" s="36">
        <v>0</v>
      </c>
      <c r="K430" s="53">
        <f t="shared" si="6"/>
        <v>0</v>
      </c>
      <c r="L430" s="36">
        <v>0</v>
      </c>
      <c r="M430" s="36">
        <v>0</v>
      </c>
      <c r="N430" s="36">
        <v>0</v>
      </c>
      <c r="O430" s="36">
        <v>0</v>
      </c>
      <c r="R430" s="52">
        <v>0</v>
      </c>
      <c r="S430" s="52">
        <v>0</v>
      </c>
      <c r="T430" s="52">
        <v>0</v>
      </c>
      <c r="U430" s="52">
        <v>0</v>
      </c>
      <c r="V430" s="52">
        <v>0</v>
      </c>
      <c r="W430" s="52">
        <v>0</v>
      </c>
      <c r="X430" s="52">
        <v>0</v>
      </c>
      <c r="Y430" s="52">
        <v>0</v>
      </c>
      <c r="Z430" s="52">
        <v>0</v>
      </c>
      <c r="AA430" s="52">
        <v>0</v>
      </c>
      <c r="AB430" s="52">
        <v>0</v>
      </c>
    </row>
    <row r="431" spans="3:28" x14ac:dyDescent="0.45">
      <c r="C431" s="32" t="s">
        <v>26</v>
      </c>
      <c r="D431" s="33">
        <v>19</v>
      </c>
      <c r="E431" s="34" t="s">
        <v>46</v>
      </c>
      <c r="F431" s="35" t="s">
        <v>489</v>
      </c>
      <c r="G431" s="36">
        <v>0</v>
      </c>
      <c r="H431" s="36">
        <v>0</v>
      </c>
      <c r="I431" s="36">
        <v>0</v>
      </c>
      <c r="J431" s="36">
        <v>0</v>
      </c>
      <c r="K431" s="53">
        <f t="shared" si="6"/>
        <v>5285.59</v>
      </c>
      <c r="L431" s="36">
        <v>0</v>
      </c>
      <c r="M431" s="36">
        <v>0</v>
      </c>
      <c r="N431" s="36">
        <v>0</v>
      </c>
      <c r="O431" s="36">
        <v>0</v>
      </c>
      <c r="R431" s="52">
        <v>5038.12</v>
      </c>
      <c r="S431" s="52">
        <v>247.47</v>
      </c>
      <c r="T431" s="52">
        <v>0</v>
      </c>
      <c r="U431" s="52">
        <v>0</v>
      </c>
      <c r="V431" s="52">
        <v>0</v>
      </c>
      <c r="W431" s="52">
        <v>0</v>
      </c>
      <c r="X431" s="52">
        <v>0</v>
      </c>
      <c r="Y431" s="52">
        <v>0</v>
      </c>
      <c r="Z431" s="52">
        <v>0</v>
      </c>
      <c r="AA431" s="52">
        <v>0</v>
      </c>
      <c r="AB431" s="52">
        <v>0</v>
      </c>
    </row>
    <row r="432" spans="3:28" x14ac:dyDescent="0.45">
      <c r="D432" s="33"/>
      <c r="E432" s="34" t="s">
        <v>46</v>
      </c>
      <c r="F432" s="35" t="s">
        <v>4270</v>
      </c>
      <c r="K432" s="53">
        <f t="shared" si="6"/>
        <v>161.88999999999999</v>
      </c>
      <c r="O432" s="36"/>
      <c r="R432" s="52">
        <v>76.16</v>
      </c>
      <c r="S432" s="52">
        <f>69.54+16.19</f>
        <v>85.73</v>
      </c>
      <c r="T432" s="52">
        <v>0</v>
      </c>
      <c r="U432" s="52">
        <v>0</v>
      </c>
      <c r="V432" s="52">
        <v>0</v>
      </c>
      <c r="W432" s="52">
        <v>0</v>
      </c>
      <c r="X432" s="52">
        <v>0</v>
      </c>
      <c r="Y432" s="52">
        <v>0</v>
      </c>
      <c r="Z432" s="52">
        <v>0</v>
      </c>
      <c r="AA432" s="52">
        <v>0</v>
      </c>
      <c r="AB432" s="52">
        <v>0</v>
      </c>
    </row>
    <row r="433" spans="1:28" x14ac:dyDescent="0.45">
      <c r="C433" s="32" t="s">
        <v>26</v>
      </c>
      <c r="D433" s="33">
        <v>20</v>
      </c>
      <c r="E433" s="39" t="s">
        <v>46</v>
      </c>
      <c r="F433" s="35" t="s">
        <v>490</v>
      </c>
      <c r="G433" s="36">
        <v>0</v>
      </c>
      <c r="H433" s="36">
        <v>0</v>
      </c>
      <c r="I433" s="36">
        <v>0</v>
      </c>
      <c r="J433" s="36">
        <v>0</v>
      </c>
      <c r="K433" s="53">
        <f t="shared" si="6"/>
        <v>20.49</v>
      </c>
      <c r="L433" s="36">
        <v>0</v>
      </c>
      <c r="M433" s="36">
        <v>0</v>
      </c>
      <c r="N433" s="36">
        <v>0</v>
      </c>
      <c r="O433" s="36">
        <v>0</v>
      </c>
      <c r="R433" s="52">
        <v>0</v>
      </c>
      <c r="S433" s="52">
        <v>0</v>
      </c>
      <c r="T433" s="52">
        <v>0</v>
      </c>
      <c r="U433" s="52">
        <v>0</v>
      </c>
      <c r="V433" s="52">
        <v>0</v>
      </c>
      <c r="W433" s="52">
        <v>0</v>
      </c>
      <c r="X433" s="52">
        <v>0</v>
      </c>
      <c r="Y433" s="52">
        <v>20.49</v>
      </c>
      <c r="Z433" s="52">
        <v>0</v>
      </c>
      <c r="AA433" s="52">
        <v>0</v>
      </c>
      <c r="AB433" s="52">
        <v>0</v>
      </c>
    </row>
    <row r="434" spans="1:28" x14ac:dyDescent="0.45">
      <c r="A434" s="77"/>
      <c r="B434" s="79"/>
      <c r="C434" s="32" t="s">
        <v>26</v>
      </c>
      <c r="D434" s="33">
        <v>21</v>
      </c>
      <c r="E434" s="34" t="s">
        <v>46</v>
      </c>
      <c r="F434" s="35" t="s">
        <v>491</v>
      </c>
      <c r="G434" s="36">
        <v>0</v>
      </c>
      <c r="H434" s="36">
        <v>0</v>
      </c>
      <c r="I434" s="36">
        <v>0</v>
      </c>
      <c r="J434" s="36">
        <v>0</v>
      </c>
      <c r="K434" s="53">
        <f t="shared" si="6"/>
        <v>25.22</v>
      </c>
      <c r="L434" s="36">
        <v>0</v>
      </c>
      <c r="M434" s="36">
        <v>0</v>
      </c>
      <c r="N434" s="36">
        <v>0</v>
      </c>
      <c r="O434" s="36">
        <v>0</v>
      </c>
      <c r="R434" s="52">
        <v>0</v>
      </c>
      <c r="S434" s="52">
        <v>0</v>
      </c>
      <c r="T434" s="52">
        <v>0</v>
      </c>
      <c r="U434" s="52">
        <v>0</v>
      </c>
      <c r="V434" s="52">
        <v>0</v>
      </c>
      <c r="W434" s="52">
        <v>0</v>
      </c>
      <c r="X434" s="52">
        <v>0</v>
      </c>
      <c r="Y434" s="52">
        <v>0</v>
      </c>
      <c r="Z434" s="52">
        <v>0</v>
      </c>
      <c r="AA434" s="52">
        <v>0</v>
      </c>
      <c r="AB434" s="52">
        <v>25.22</v>
      </c>
    </row>
    <row r="435" spans="1:28" x14ac:dyDescent="0.45">
      <c r="C435" s="32" t="s">
        <v>26</v>
      </c>
      <c r="D435" s="33">
        <v>22</v>
      </c>
      <c r="E435" s="34" t="s">
        <v>46</v>
      </c>
      <c r="F435" s="35" t="s">
        <v>46</v>
      </c>
      <c r="G435" s="36">
        <v>0</v>
      </c>
      <c r="H435" s="36">
        <v>0</v>
      </c>
      <c r="I435" s="36">
        <v>0</v>
      </c>
      <c r="J435" s="36">
        <v>0</v>
      </c>
      <c r="K435" s="53">
        <f t="shared" si="6"/>
        <v>243.26</v>
      </c>
      <c r="L435" s="36">
        <v>0</v>
      </c>
      <c r="M435" s="36">
        <v>0</v>
      </c>
      <c r="N435" s="36">
        <v>0</v>
      </c>
      <c r="O435" s="36">
        <v>0</v>
      </c>
      <c r="R435" s="52">
        <v>67.3</v>
      </c>
      <c r="S435" s="52">
        <v>175.96</v>
      </c>
      <c r="T435" s="52">
        <v>0</v>
      </c>
      <c r="U435" s="52">
        <v>0</v>
      </c>
      <c r="V435" s="52">
        <v>0</v>
      </c>
      <c r="W435" s="52">
        <v>0</v>
      </c>
      <c r="X435" s="52">
        <v>0</v>
      </c>
      <c r="Y435" s="52">
        <v>0</v>
      </c>
      <c r="Z435" s="52">
        <v>0</v>
      </c>
      <c r="AA435" s="52">
        <v>0</v>
      </c>
      <c r="AB435" s="52">
        <v>0</v>
      </c>
    </row>
    <row r="436" spans="1:28" x14ac:dyDescent="0.45">
      <c r="C436" s="32" t="s">
        <v>26</v>
      </c>
      <c r="D436" s="33">
        <v>23</v>
      </c>
      <c r="E436" s="34" t="s">
        <v>46</v>
      </c>
      <c r="F436" s="35" t="s">
        <v>492</v>
      </c>
      <c r="G436" s="36">
        <v>0</v>
      </c>
      <c r="H436" s="36">
        <v>0</v>
      </c>
      <c r="I436" s="36">
        <v>0</v>
      </c>
      <c r="J436" s="36">
        <v>0</v>
      </c>
      <c r="K436" s="53">
        <f t="shared" si="6"/>
        <v>85.26</v>
      </c>
      <c r="L436" s="36">
        <v>0</v>
      </c>
      <c r="M436" s="36">
        <v>0</v>
      </c>
      <c r="N436" s="36">
        <v>0</v>
      </c>
      <c r="O436" s="36">
        <v>0</v>
      </c>
      <c r="R436" s="52">
        <v>85.26</v>
      </c>
      <c r="S436" s="52">
        <v>0</v>
      </c>
      <c r="T436" s="52">
        <v>0</v>
      </c>
      <c r="U436" s="52">
        <v>0</v>
      </c>
      <c r="V436" s="52">
        <v>0</v>
      </c>
      <c r="W436" s="52">
        <v>0</v>
      </c>
      <c r="X436" s="52">
        <v>0</v>
      </c>
      <c r="Y436" s="52">
        <v>0</v>
      </c>
      <c r="Z436" s="52">
        <v>0</v>
      </c>
      <c r="AA436" s="52">
        <v>0</v>
      </c>
      <c r="AB436" s="52">
        <v>0</v>
      </c>
    </row>
    <row r="437" spans="1:28" x14ac:dyDescent="0.45">
      <c r="C437" s="32" t="s">
        <v>26</v>
      </c>
      <c r="D437" s="33">
        <v>24</v>
      </c>
      <c r="E437" s="34" t="s">
        <v>46</v>
      </c>
      <c r="F437" s="35" t="s">
        <v>493</v>
      </c>
      <c r="G437" s="36">
        <v>0</v>
      </c>
      <c r="H437" s="36">
        <v>0</v>
      </c>
      <c r="I437" s="36">
        <v>0</v>
      </c>
      <c r="J437" s="36">
        <v>0</v>
      </c>
      <c r="K437" s="53">
        <f t="shared" si="6"/>
        <v>207.82</v>
      </c>
      <c r="L437" s="36">
        <v>0</v>
      </c>
      <c r="M437" s="36">
        <v>0</v>
      </c>
      <c r="N437" s="36">
        <v>0</v>
      </c>
      <c r="O437" s="36">
        <v>0</v>
      </c>
      <c r="R437" s="52">
        <v>168.38</v>
      </c>
      <c r="S437" s="52">
        <f>19.88+19.56</f>
        <v>39.44</v>
      </c>
      <c r="T437" s="52">
        <v>0</v>
      </c>
      <c r="U437" s="52">
        <v>0</v>
      </c>
      <c r="V437" s="52">
        <v>0</v>
      </c>
      <c r="W437" s="52">
        <v>0</v>
      </c>
      <c r="X437" s="52">
        <v>0</v>
      </c>
      <c r="Y437" s="52">
        <v>0</v>
      </c>
      <c r="Z437" s="52">
        <v>0</v>
      </c>
      <c r="AA437" s="52">
        <v>0</v>
      </c>
      <c r="AB437" s="52">
        <v>0</v>
      </c>
    </row>
    <row r="438" spans="1:28" x14ac:dyDescent="0.45">
      <c r="C438" s="32" t="s">
        <v>26</v>
      </c>
      <c r="D438" s="33">
        <v>26</v>
      </c>
      <c r="E438" s="34" t="s">
        <v>46</v>
      </c>
      <c r="F438" s="35" t="s">
        <v>495</v>
      </c>
      <c r="G438" s="36">
        <v>0</v>
      </c>
      <c r="H438" s="36">
        <v>0</v>
      </c>
      <c r="I438" s="36">
        <v>0</v>
      </c>
      <c r="J438" s="36">
        <v>0</v>
      </c>
      <c r="K438" s="53">
        <f t="shared" si="6"/>
        <v>0</v>
      </c>
      <c r="L438" s="36">
        <v>0</v>
      </c>
      <c r="M438" s="36">
        <v>0</v>
      </c>
      <c r="N438" s="36">
        <v>0</v>
      </c>
      <c r="O438" s="36">
        <v>0</v>
      </c>
      <c r="R438" s="52">
        <v>0</v>
      </c>
      <c r="S438" s="52">
        <v>0</v>
      </c>
      <c r="T438" s="52">
        <v>0</v>
      </c>
      <c r="U438" s="52">
        <v>0</v>
      </c>
      <c r="V438" s="52">
        <v>0</v>
      </c>
      <c r="W438" s="52">
        <v>0</v>
      </c>
      <c r="X438" s="52">
        <v>0</v>
      </c>
      <c r="Y438" s="52">
        <v>0</v>
      </c>
      <c r="Z438" s="52">
        <v>0</v>
      </c>
      <c r="AA438" s="52">
        <v>0</v>
      </c>
      <c r="AB438" s="52">
        <v>0</v>
      </c>
    </row>
    <row r="439" spans="1:28" x14ac:dyDescent="0.45">
      <c r="C439" s="32" t="s">
        <v>26</v>
      </c>
      <c r="D439" s="33">
        <v>27</v>
      </c>
      <c r="E439" s="34" t="s">
        <v>46</v>
      </c>
      <c r="F439" s="35" t="s">
        <v>496</v>
      </c>
      <c r="G439" s="36">
        <v>0</v>
      </c>
      <c r="H439" s="36">
        <v>0</v>
      </c>
      <c r="I439" s="36">
        <v>0</v>
      </c>
      <c r="J439" s="36">
        <v>0</v>
      </c>
      <c r="K439" s="53">
        <f t="shared" si="6"/>
        <v>0</v>
      </c>
      <c r="L439" s="36">
        <v>0</v>
      </c>
      <c r="M439" s="36">
        <v>0</v>
      </c>
      <c r="N439" s="36">
        <v>0</v>
      </c>
      <c r="O439" s="36">
        <v>0</v>
      </c>
      <c r="R439" s="52">
        <v>0</v>
      </c>
      <c r="S439" s="52">
        <v>0</v>
      </c>
      <c r="T439" s="52">
        <v>0</v>
      </c>
      <c r="U439" s="52">
        <v>0</v>
      </c>
      <c r="V439" s="52">
        <v>0</v>
      </c>
      <c r="W439" s="52">
        <v>0</v>
      </c>
      <c r="X439" s="52">
        <v>0</v>
      </c>
      <c r="Y439" s="52">
        <v>0</v>
      </c>
      <c r="Z439" s="52">
        <v>0</v>
      </c>
      <c r="AA439" s="52">
        <v>0</v>
      </c>
      <c r="AB439" s="52">
        <v>0</v>
      </c>
    </row>
    <row r="440" spans="1:28" x14ac:dyDescent="0.45">
      <c r="C440" s="32">
        <v>14</v>
      </c>
      <c r="D440" s="33">
        <v>25</v>
      </c>
      <c r="E440" s="34" t="s">
        <v>46</v>
      </c>
      <c r="F440" s="35" t="s">
        <v>494</v>
      </c>
      <c r="G440" s="36">
        <v>0</v>
      </c>
      <c r="H440" s="36">
        <v>0</v>
      </c>
      <c r="I440" s="36">
        <v>0</v>
      </c>
      <c r="J440" s="36">
        <v>0</v>
      </c>
      <c r="K440" s="53">
        <f t="shared" si="6"/>
        <v>0</v>
      </c>
      <c r="L440" s="36">
        <v>0</v>
      </c>
      <c r="M440" s="36">
        <v>0</v>
      </c>
      <c r="N440" s="36">
        <v>0</v>
      </c>
      <c r="O440" s="36">
        <v>0</v>
      </c>
      <c r="R440" s="52">
        <v>0</v>
      </c>
      <c r="S440" s="52">
        <v>0</v>
      </c>
      <c r="T440" s="52">
        <v>0</v>
      </c>
      <c r="U440" s="52">
        <v>0</v>
      </c>
      <c r="V440" s="52">
        <v>0</v>
      </c>
      <c r="W440" s="52">
        <v>0</v>
      </c>
      <c r="X440" s="52">
        <v>0</v>
      </c>
      <c r="Y440" s="52">
        <v>0</v>
      </c>
      <c r="Z440" s="52">
        <v>0</v>
      </c>
      <c r="AA440" s="52">
        <v>0</v>
      </c>
      <c r="AB440" s="52">
        <v>0</v>
      </c>
    </row>
    <row r="441" spans="1:28" x14ac:dyDescent="0.45">
      <c r="C441" s="32" t="s">
        <v>26</v>
      </c>
      <c r="D441" s="33">
        <v>28</v>
      </c>
      <c r="E441" s="34" t="s">
        <v>46</v>
      </c>
      <c r="F441" s="35" t="s">
        <v>497</v>
      </c>
      <c r="G441" s="36">
        <v>0</v>
      </c>
      <c r="H441" s="36">
        <v>0</v>
      </c>
      <c r="I441" s="36">
        <v>0</v>
      </c>
      <c r="J441" s="36">
        <v>0</v>
      </c>
      <c r="K441" s="53">
        <f t="shared" si="6"/>
        <v>0</v>
      </c>
      <c r="L441" s="36">
        <v>0</v>
      </c>
      <c r="M441" s="36">
        <v>0</v>
      </c>
      <c r="N441" s="36">
        <v>0</v>
      </c>
      <c r="O441" s="36">
        <v>0</v>
      </c>
      <c r="R441" s="52">
        <v>0</v>
      </c>
      <c r="S441" s="52">
        <v>0</v>
      </c>
      <c r="T441" s="52">
        <v>0</v>
      </c>
      <c r="U441" s="52">
        <v>0</v>
      </c>
      <c r="V441" s="52">
        <v>0</v>
      </c>
      <c r="W441" s="52">
        <v>0</v>
      </c>
      <c r="X441" s="52">
        <v>0</v>
      </c>
      <c r="Y441" s="52">
        <v>0</v>
      </c>
      <c r="Z441" s="52">
        <v>0</v>
      </c>
      <c r="AA441" s="52">
        <v>0</v>
      </c>
      <c r="AB441" s="52">
        <v>0</v>
      </c>
    </row>
    <row r="442" spans="1:28" x14ac:dyDescent="0.45">
      <c r="C442" s="32" t="s">
        <v>26</v>
      </c>
      <c r="D442" s="33">
        <v>29</v>
      </c>
      <c r="E442" s="34" t="s">
        <v>46</v>
      </c>
      <c r="F442" s="35" t="s">
        <v>498</v>
      </c>
      <c r="G442" s="36">
        <v>0</v>
      </c>
      <c r="H442" s="36">
        <v>0</v>
      </c>
      <c r="I442" s="36">
        <v>0</v>
      </c>
      <c r="J442" s="36">
        <v>0</v>
      </c>
      <c r="K442" s="53">
        <f t="shared" si="6"/>
        <v>1352.56</v>
      </c>
      <c r="L442" s="36">
        <v>0</v>
      </c>
      <c r="M442" s="36">
        <v>0</v>
      </c>
      <c r="N442" s="36">
        <v>0</v>
      </c>
      <c r="O442" s="36">
        <v>0</v>
      </c>
      <c r="R442" s="52">
        <v>19.43</v>
      </c>
      <c r="S442" s="52">
        <v>134.22</v>
      </c>
      <c r="T442" s="52">
        <v>0</v>
      </c>
      <c r="U442" s="52">
        <v>0</v>
      </c>
      <c r="V442" s="52">
        <v>0</v>
      </c>
      <c r="W442" s="52">
        <v>0</v>
      </c>
      <c r="X442" s="52">
        <v>1071.1099999999999</v>
      </c>
      <c r="Y442" s="52">
        <v>127.8</v>
      </c>
      <c r="Z442" s="52">
        <v>0</v>
      </c>
      <c r="AA442" s="52">
        <v>0</v>
      </c>
      <c r="AB442" s="52">
        <v>0</v>
      </c>
    </row>
    <row r="443" spans="1:28" x14ac:dyDescent="0.45">
      <c r="C443" s="32" t="s">
        <v>26</v>
      </c>
      <c r="D443" s="33" t="s">
        <v>125</v>
      </c>
      <c r="E443" s="34" t="s">
        <v>46</v>
      </c>
      <c r="F443" s="35" t="s">
        <v>500</v>
      </c>
      <c r="G443" s="36">
        <v>0</v>
      </c>
      <c r="H443" s="36">
        <v>0</v>
      </c>
      <c r="I443" s="36">
        <v>0</v>
      </c>
      <c r="J443" s="36">
        <v>0</v>
      </c>
      <c r="K443" s="53">
        <f t="shared" si="6"/>
        <v>0</v>
      </c>
      <c r="L443" s="36">
        <v>0</v>
      </c>
      <c r="M443" s="36">
        <v>0</v>
      </c>
      <c r="N443" s="36">
        <v>0</v>
      </c>
      <c r="O443" s="36">
        <v>0</v>
      </c>
      <c r="R443" s="52">
        <v>0</v>
      </c>
      <c r="S443" s="52">
        <v>0</v>
      </c>
      <c r="T443" s="52">
        <v>0</v>
      </c>
      <c r="U443" s="52">
        <v>0</v>
      </c>
      <c r="V443" s="52">
        <v>0</v>
      </c>
      <c r="W443" s="52">
        <v>0</v>
      </c>
      <c r="X443" s="52">
        <v>0</v>
      </c>
      <c r="Y443" s="52">
        <v>0</v>
      </c>
      <c r="Z443" s="52">
        <v>0</v>
      </c>
      <c r="AA443" s="52">
        <v>0</v>
      </c>
      <c r="AB443" s="52">
        <v>0</v>
      </c>
    </row>
    <row r="444" spans="1:28" x14ac:dyDescent="0.45">
      <c r="C444" s="32" t="s">
        <v>26</v>
      </c>
      <c r="D444" s="33" t="s">
        <v>127</v>
      </c>
      <c r="E444" s="34" t="s">
        <v>46</v>
      </c>
      <c r="F444" s="35" t="s">
        <v>501</v>
      </c>
      <c r="G444" s="36">
        <v>0</v>
      </c>
      <c r="H444" s="36">
        <v>0</v>
      </c>
      <c r="I444" s="36">
        <v>0</v>
      </c>
      <c r="J444" s="36">
        <v>0</v>
      </c>
      <c r="K444" s="53">
        <f t="shared" si="6"/>
        <v>0</v>
      </c>
      <c r="L444" s="36">
        <v>0</v>
      </c>
      <c r="M444" s="36">
        <v>0</v>
      </c>
      <c r="N444" s="36">
        <v>0</v>
      </c>
      <c r="O444" s="36">
        <v>0</v>
      </c>
      <c r="R444" s="52">
        <v>0</v>
      </c>
      <c r="S444" s="52">
        <v>0</v>
      </c>
      <c r="T444" s="52">
        <v>0</v>
      </c>
      <c r="U444" s="52">
        <v>0</v>
      </c>
      <c r="V444" s="52">
        <v>0</v>
      </c>
      <c r="W444" s="52">
        <v>0</v>
      </c>
      <c r="X444" s="52">
        <v>0</v>
      </c>
      <c r="Y444" s="52">
        <v>0</v>
      </c>
      <c r="Z444" s="52">
        <v>0</v>
      </c>
      <c r="AA444" s="52">
        <v>0</v>
      </c>
      <c r="AB444" s="52">
        <v>0</v>
      </c>
    </row>
    <row r="445" spans="1:28" x14ac:dyDescent="0.45">
      <c r="C445" s="32" t="s">
        <v>26</v>
      </c>
      <c r="D445" s="33" t="s">
        <v>129</v>
      </c>
      <c r="E445" s="34" t="s">
        <v>46</v>
      </c>
      <c r="F445" s="35" t="s">
        <v>502</v>
      </c>
      <c r="G445" s="36">
        <v>0</v>
      </c>
      <c r="H445" s="36">
        <v>0</v>
      </c>
      <c r="I445" s="36">
        <v>0</v>
      </c>
      <c r="J445" s="36">
        <v>0</v>
      </c>
      <c r="K445" s="53">
        <f t="shared" si="6"/>
        <v>12.33</v>
      </c>
      <c r="L445" s="36">
        <v>0</v>
      </c>
      <c r="M445" s="36">
        <v>0</v>
      </c>
      <c r="N445" s="36">
        <v>0</v>
      </c>
      <c r="O445" s="36">
        <v>0</v>
      </c>
      <c r="R445" s="52">
        <v>0</v>
      </c>
      <c r="S445" s="52">
        <v>12.33</v>
      </c>
      <c r="T445" s="52">
        <v>0</v>
      </c>
      <c r="U445" s="52">
        <v>0</v>
      </c>
      <c r="V445" s="52">
        <v>0</v>
      </c>
      <c r="W445" s="52">
        <v>0</v>
      </c>
      <c r="X445" s="52">
        <v>0</v>
      </c>
      <c r="Y445" s="52">
        <v>0</v>
      </c>
      <c r="Z445" s="52">
        <v>0</v>
      </c>
      <c r="AA445" s="52">
        <v>0</v>
      </c>
      <c r="AB445" s="52">
        <v>0</v>
      </c>
    </row>
    <row r="446" spans="1:28" x14ac:dyDescent="0.45">
      <c r="C446" s="32" t="s">
        <v>26</v>
      </c>
      <c r="D446" s="33" t="s">
        <v>131</v>
      </c>
      <c r="E446" s="34" t="s">
        <v>46</v>
      </c>
      <c r="F446" s="35" t="s">
        <v>503</v>
      </c>
      <c r="G446" s="36">
        <v>0</v>
      </c>
      <c r="H446" s="36">
        <v>0</v>
      </c>
      <c r="I446" s="36">
        <v>0</v>
      </c>
      <c r="J446" s="36">
        <v>0</v>
      </c>
      <c r="K446" s="53">
        <f t="shared" si="6"/>
        <v>0</v>
      </c>
      <c r="L446" s="36">
        <v>0</v>
      </c>
      <c r="M446" s="36">
        <v>0</v>
      </c>
      <c r="N446" s="36">
        <v>0</v>
      </c>
      <c r="O446" s="36">
        <v>0</v>
      </c>
      <c r="R446" s="52">
        <v>0</v>
      </c>
      <c r="S446" s="52">
        <v>0</v>
      </c>
      <c r="T446" s="52">
        <v>0</v>
      </c>
      <c r="U446" s="52">
        <v>0</v>
      </c>
      <c r="V446" s="52">
        <v>0</v>
      </c>
      <c r="W446" s="52">
        <v>0</v>
      </c>
      <c r="X446" s="52">
        <v>0</v>
      </c>
      <c r="Y446" s="52">
        <v>0</v>
      </c>
      <c r="Z446" s="52">
        <v>0</v>
      </c>
      <c r="AA446" s="52">
        <v>0</v>
      </c>
      <c r="AB446" s="52">
        <v>0</v>
      </c>
    </row>
    <row r="447" spans="1:28" x14ac:dyDescent="0.45">
      <c r="C447" s="32" t="s">
        <v>26</v>
      </c>
      <c r="D447" s="33" t="s">
        <v>133</v>
      </c>
      <c r="E447" s="39" t="s">
        <v>46</v>
      </c>
      <c r="F447" s="37" t="s">
        <v>504</v>
      </c>
      <c r="G447" s="36">
        <v>0</v>
      </c>
      <c r="H447" s="36">
        <v>0</v>
      </c>
      <c r="I447" s="36">
        <v>0</v>
      </c>
      <c r="J447" s="36">
        <v>0</v>
      </c>
      <c r="K447" s="53">
        <f t="shared" si="6"/>
        <v>8.86</v>
      </c>
      <c r="L447" s="36">
        <v>0</v>
      </c>
      <c r="M447" s="36">
        <v>0</v>
      </c>
      <c r="N447" s="36">
        <v>0</v>
      </c>
      <c r="O447" s="36">
        <v>0</v>
      </c>
      <c r="R447" s="52">
        <v>8.86</v>
      </c>
      <c r="S447" s="52">
        <v>0</v>
      </c>
      <c r="T447" s="52">
        <v>0</v>
      </c>
      <c r="U447" s="52">
        <v>0</v>
      </c>
      <c r="V447" s="52">
        <v>0</v>
      </c>
      <c r="W447" s="52">
        <v>0</v>
      </c>
      <c r="X447" s="52">
        <v>0</v>
      </c>
      <c r="Y447" s="52">
        <v>0</v>
      </c>
      <c r="Z447" s="52">
        <v>0</v>
      </c>
      <c r="AA447" s="52">
        <v>0</v>
      </c>
      <c r="AB447" s="52">
        <v>0</v>
      </c>
    </row>
    <row r="448" spans="1:28" x14ac:dyDescent="0.45">
      <c r="C448" s="32" t="s">
        <v>26</v>
      </c>
      <c r="D448" s="33" t="s">
        <v>135</v>
      </c>
      <c r="E448" s="39" t="s">
        <v>46</v>
      </c>
      <c r="F448" s="37" t="s">
        <v>505</v>
      </c>
      <c r="G448" s="36">
        <v>0</v>
      </c>
      <c r="H448" s="36">
        <v>0</v>
      </c>
      <c r="I448" s="36">
        <v>0</v>
      </c>
      <c r="J448" s="36">
        <v>0</v>
      </c>
      <c r="K448" s="53">
        <f t="shared" si="6"/>
        <v>0</v>
      </c>
      <c r="L448" s="36">
        <v>0</v>
      </c>
      <c r="M448" s="36">
        <v>0</v>
      </c>
      <c r="N448" s="36">
        <v>0</v>
      </c>
      <c r="O448" s="36">
        <v>0</v>
      </c>
      <c r="R448" s="52">
        <v>0</v>
      </c>
      <c r="S448" s="52">
        <v>0</v>
      </c>
      <c r="T448" s="52">
        <v>0</v>
      </c>
      <c r="U448" s="52">
        <v>0</v>
      </c>
      <c r="V448" s="52">
        <v>0</v>
      </c>
      <c r="W448" s="52">
        <v>0</v>
      </c>
      <c r="X448" s="52">
        <v>0</v>
      </c>
      <c r="Y448" s="52">
        <v>0</v>
      </c>
      <c r="Z448" s="52">
        <v>0</v>
      </c>
      <c r="AA448" s="52">
        <v>0</v>
      </c>
      <c r="AB448" s="52">
        <v>0</v>
      </c>
    </row>
    <row r="449" spans="3:28" x14ac:dyDescent="0.45">
      <c r="C449" s="32" t="s">
        <v>26</v>
      </c>
      <c r="D449" s="33" t="s">
        <v>137</v>
      </c>
      <c r="E449" s="39" t="s">
        <v>46</v>
      </c>
      <c r="F449" s="37" t="s">
        <v>506</v>
      </c>
      <c r="G449" s="36">
        <v>0</v>
      </c>
      <c r="H449" s="36">
        <v>0</v>
      </c>
      <c r="I449" s="36">
        <v>0</v>
      </c>
      <c r="J449" s="36">
        <v>0</v>
      </c>
      <c r="K449" s="53">
        <f t="shared" si="6"/>
        <v>0</v>
      </c>
      <c r="L449" s="36">
        <v>0</v>
      </c>
      <c r="M449" s="36">
        <v>0</v>
      </c>
      <c r="N449" s="36">
        <v>0</v>
      </c>
      <c r="O449" s="36">
        <v>0</v>
      </c>
      <c r="R449" s="52">
        <v>0</v>
      </c>
      <c r="S449" s="52">
        <v>0</v>
      </c>
      <c r="T449" s="52">
        <v>0</v>
      </c>
      <c r="U449" s="52">
        <v>0</v>
      </c>
      <c r="V449" s="52">
        <v>0</v>
      </c>
      <c r="W449" s="52">
        <v>0</v>
      </c>
      <c r="X449" s="52">
        <v>0</v>
      </c>
      <c r="Y449" s="52">
        <v>0</v>
      </c>
      <c r="Z449" s="52">
        <v>0</v>
      </c>
      <c r="AA449" s="52">
        <v>0</v>
      </c>
      <c r="AB449" s="52">
        <v>0</v>
      </c>
    </row>
    <row r="450" spans="3:28" x14ac:dyDescent="0.45">
      <c r="C450" s="32" t="s">
        <v>26</v>
      </c>
      <c r="D450" s="33" t="s">
        <v>139</v>
      </c>
      <c r="E450" s="39" t="s">
        <v>46</v>
      </c>
      <c r="F450" s="37" t="s">
        <v>196</v>
      </c>
      <c r="G450" s="36">
        <v>0</v>
      </c>
      <c r="H450" s="36">
        <v>0</v>
      </c>
      <c r="I450" s="36">
        <v>0</v>
      </c>
      <c r="J450" s="36">
        <v>0</v>
      </c>
      <c r="K450" s="53">
        <f t="shared" si="6"/>
        <v>4585.34</v>
      </c>
      <c r="L450" s="36">
        <v>0</v>
      </c>
      <c r="M450" s="36">
        <v>0</v>
      </c>
      <c r="N450" s="36">
        <v>0</v>
      </c>
      <c r="O450" s="36">
        <v>0</v>
      </c>
      <c r="R450" s="52">
        <v>1055.32</v>
      </c>
      <c r="S450" s="52">
        <v>0</v>
      </c>
      <c r="T450" s="52">
        <v>0</v>
      </c>
      <c r="U450" s="52">
        <v>0</v>
      </c>
      <c r="V450" s="52">
        <v>0</v>
      </c>
      <c r="W450" s="52">
        <v>0</v>
      </c>
      <c r="X450" s="52">
        <v>3530.02</v>
      </c>
      <c r="Y450" s="52">
        <v>0</v>
      </c>
      <c r="Z450" s="52">
        <v>0</v>
      </c>
      <c r="AA450" s="52">
        <v>0</v>
      </c>
      <c r="AB450" s="52">
        <v>0</v>
      </c>
    </row>
    <row r="451" spans="3:28" x14ac:dyDescent="0.45">
      <c r="C451" s="32" t="s">
        <v>26</v>
      </c>
      <c r="D451" s="33" t="s">
        <v>141</v>
      </c>
      <c r="E451" s="39" t="s">
        <v>46</v>
      </c>
      <c r="F451" s="37" t="s">
        <v>507</v>
      </c>
      <c r="G451" s="36">
        <v>0</v>
      </c>
      <c r="H451" s="36">
        <v>0</v>
      </c>
      <c r="I451" s="36">
        <v>0</v>
      </c>
      <c r="J451" s="36">
        <v>0</v>
      </c>
      <c r="K451" s="53">
        <f t="shared" si="6"/>
        <v>11.77</v>
      </c>
      <c r="L451" s="36">
        <v>0</v>
      </c>
      <c r="M451" s="36">
        <v>0</v>
      </c>
      <c r="N451" s="36">
        <v>0</v>
      </c>
      <c r="O451" s="36">
        <v>0</v>
      </c>
      <c r="R451" s="52">
        <v>11.77</v>
      </c>
      <c r="S451" s="52">
        <v>0</v>
      </c>
      <c r="T451" s="52">
        <v>0</v>
      </c>
      <c r="U451" s="52">
        <v>0</v>
      </c>
      <c r="V451" s="52">
        <v>0</v>
      </c>
      <c r="W451" s="52">
        <v>0</v>
      </c>
      <c r="X451" s="52">
        <v>0</v>
      </c>
      <c r="Y451" s="52">
        <v>0</v>
      </c>
      <c r="Z451" s="52">
        <v>0</v>
      </c>
      <c r="AA451" s="52">
        <v>0</v>
      </c>
      <c r="AB451" s="52">
        <v>0</v>
      </c>
    </row>
    <row r="452" spans="3:28" x14ac:dyDescent="0.45">
      <c r="D452" s="33"/>
      <c r="E452" s="34" t="s">
        <v>4256</v>
      </c>
      <c r="F452" s="35" t="s">
        <v>2919</v>
      </c>
      <c r="K452" s="53">
        <f t="shared" ref="K452:K515" si="7">SUM(R452:AB452)</f>
        <v>0</v>
      </c>
      <c r="O452" s="36"/>
      <c r="R452" s="52">
        <v>0</v>
      </c>
      <c r="S452" s="52">
        <v>0</v>
      </c>
      <c r="T452" s="52">
        <v>0</v>
      </c>
      <c r="U452" s="52">
        <v>0</v>
      </c>
      <c r="V452" s="52">
        <v>0</v>
      </c>
      <c r="W452" s="52">
        <v>0</v>
      </c>
      <c r="X452" s="52">
        <v>0</v>
      </c>
      <c r="Y452" s="52">
        <v>0</v>
      </c>
      <c r="Z452" s="52">
        <v>0</v>
      </c>
      <c r="AA452" s="52">
        <v>0</v>
      </c>
      <c r="AB452" s="52">
        <v>0</v>
      </c>
    </row>
    <row r="453" spans="3:28" hidden="1" x14ac:dyDescent="0.45">
      <c r="C453" s="32" t="s">
        <v>3</v>
      </c>
      <c r="D453" s="33" t="s">
        <v>12</v>
      </c>
      <c r="E453" s="39" t="s">
        <v>45</v>
      </c>
      <c r="F453" s="37" t="s">
        <v>508</v>
      </c>
      <c r="G453" s="36">
        <v>0</v>
      </c>
      <c r="H453" s="36">
        <v>0</v>
      </c>
      <c r="I453" s="36">
        <v>0</v>
      </c>
      <c r="J453" s="36">
        <v>0</v>
      </c>
      <c r="K453" s="53">
        <f t="shared" si="7"/>
        <v>24.07</v>
      </c>
      <c r="L453" s="36">
        <v>0</v>
      </c>
      <c r="M453" s="36">
        <v>0</v>
      </c>
      <c r="N453" s="36">
        <v>0</v>
      </c>
      <c r="O453" s="36">
        <v>0</v>
      </c>
      <c r="R453" s="52">
        <v>0</v>
      </c>
      <c r="S453" s="52">
        <v>0</v>
      </c>
      <c r="T453" s="52">
        <v>24.07</v>
      </c>
      <c r="U453" s="52">
        <v>0</v>
      </c>
      <c r="V453" s="52">
        <v>0</v>
      </c>
      <c r="W453" s="52">
        <v>0</v>
      </c>
      <c r="X453" s="52">
        <v>0</v>
      </c>
      <c r="Y453" s="52">
        <v>0</v>
      </c>
      <c r="Z453" s="52">
        <v>0</v>
      </c>
      <c r="AA453" s="52">
        <v>0</v>
      </c>
      <c r="AB453" s="52">
        <v>0</v>
      </c>
    </row>
    <row r="454" spans="3:28" hidden="1" x14ac:dyDescent="0.45">
      <c r="C454" s="32" t="s">
        <v>3</v>
      </c>
      <c r="D454" s="33" t="s">
        <v>14</v>
      </c>
      <c r="E454" s="39" t="s">
        <v>45</v>
      </c>
      <c r="F454" s="37" t="s">
        <v>509</v>
      </c>
      <c r="G454" s="36">
        <v>0</v>
      </c>
      <c r="H454" s="36">
        <v>0</v>
      </c>
      <c r="I454" s="36">
        <v>0</v>
      </c>
      <c r="J454" s="36">
        <v>0</v>
      </c>
      <c r="K454" s="53">
        <f t="shared" si="7"/>
        <v>0</v>
      </c>
      <c r="L454" s="36">
        <v>0</v>
      </c>
      <c r="M454" s="36">
        <v>0</v>
      </c>
      <c r="N454" s="36">
        <v>0</v>
      </c>
      <c r="O454" s="36">
        <v>0</v>
      </c>
      <c r="R454" s="52">
        <v>0</v>
      </c>
      <c r="S454" s="52">
        <v>0</v>
      </c>
      <c r="T454" s="52">
        <v>0</v>
      </c>
      <c r="U454" s="52">
        <v>0</v>
      </c>
      <c r="V454" s="52">
        <v>0</v>
      </c>
      <c r="W454" s="52">
        <v>0</v>
      </c>
      <c r="X454" s="52">
        <v>0</v>
      </c>
      <c r="Y454" s="52">
        <v>0</v>
      </c>
      <c r="Z454" s="52">
        <v>0</v>
      </c>
      <c r="AA454" s="52">
        <v>0</v>
      </c>
      <c r="AB454" s="52">
        <v>0</v>
      </c>
    </row>
    <row r="455" spans="3:28" hidden="1" x14ac:dyDescent="0.45">
      <c r="C455" s="32" t="s">
        <v>3</v>
      </c>
      <c r="D455" s="33" t="s">
        <v>15</v>
      </c>
      <c r="E455" s="39" t="s">
        <v>45</v>
      </c>
      <c r="F455" s="37" t="s">
        <v>510</v>
      </c>
      <c r="G455" s="36">
        <v>0</v>
      </c>
      <c r="H455" s="36">
        <v>0</v>
      </c>
      <c r="I455" s="36">
        <v>0</v>
      </c>
      <c r="J455" s="36">
        <v>0</v>
      </c>
      <c r="K455" s="53">
        <f t="shared" si="7"/>
        <v>1002.61</v>
      </c>
      <c r="L455" s="36">
        <v>0</v>
      </c>
      <c r="M455" s="36">
        <v>0</v>
      </c>
      <c r="N455" s="36">
        <v>0</v>
      </c>
      <c r="O455" s="36">
        <v>0</v>
      </c>
      <c r="R455" s="52">
        <v>0</v>
      </c>
      <c r="S455" s="52">
        <v>0</v>
      </c>
      <c r="T455" s="52">
        <v>807.94</v>
      </c>
      <c r="U455" s="52">
        <v>0</v>
      </c>
      <c r="V455" s="52">
        <v>0</v>
      </c>
      <c r="W455" s="52">
        <v>0</v>
      </c>
      <c r="X455" s="52">
        <v>0</v>
      </c>
      <c r="Y455" s="52">
        <v>14.18</v>
      </c>
      <c r="Z455" s="52">
        <v>0</v>
      </c>
      <c r="AA455" s="52">
        <v>0</v>
      </c>
      <c r="AB455" s="52">
        <v>180.49</v>
      </c>
    </row>
    <row r="456" spans="3:28" hidden="1" x14ac:dyDescent="0.45">
      <c r="D456" s="33"/>
      <c r="E456" s="34" t="s">
        <v>45</v>
      </c>
      <c r="F456" s="35" t="s">
        <v>2938</v>
      </c>
      <c r="K456" s="53">
        <f t="shared" si="7"/>
        <v>40.36</v>
      </c>
      <c r="O456" s="36"/>
      <c r="R456" s="52">
        <v>0</v>
      </c>
      <c r="S456" s="52">
        <v>0</v>
      </c>
      <c r="T456" s="52">
        <v>36.130000000000003</v>
      </c>
      <c r="U456" s="52">
        <v>0</v>
      </c>
      <c r="V456" s="52">
        <v>0</v>
      </c>
      <c r="W456" s="52">
        <v>0</v>
      </c>
      <c r="X456" s="52">
        <v>0</v>
      </c>
      <c r="Y456" s="52">
        <v>4.2300000000000004</v>
      </c>
      <c r="Z456" s="52">
        <v>0</v>
      </c>
      <c r="AA456" s="52">
        <v>0</v>
      </c>
      <c r="AB456" s="52">
        <v>0</v>
      </c>
    </row>
    <row r="457" spans="3:28" hidden="1" x14ac:dyDescent="0.45">
      <c r="C457" s="32" t="s">
        <v>3</v>
      </c>
      <c r="D457" s="33" t="s">
        <v>16</v>
      </c>
      <c r="E457" s="39" t="s">
        <v>45</v>
      </c>
      <c r="F457" s="37" t="s">
        <v>511</v>
      </c>
      <c r="G457" s="36">
        <v>0</v>
      </c>
      <c r="H457" s="36">
        <v>0</v>
      </c>
      <c r="I457" s="36">
        <v>0</v>
      </c>
      <c r="J457" s="36">
        <v>0</v>
      </c>
      <c r="K457" s="53">
        <f t="shared" si="7"/>
        <v>0</v>
      </c>
      <c r="L457" s="36">
        <v>0</v>
      </c>
      <c r="M457" s="36">
        <v>0</v>
      </c>
      <c r="N457" s="36">
        <v>0</v>
      </c>
      <c r="O457" s="36">
        <v>0</v>
      </c>
      <c r="R457" s="52">
        <v>0</v>
      </c>
      <c r="S457" s="52">
        <v>0</v>
      </c>
      <c r="T457" s="52">
        <v>0</v>
      </c>
      <c r="U457" s="52">
        <v>0</v>
      </c>
      <c r="V457" s="52">
        <v>0</v>
      </c>
      <c r="W457" s="52">
        <v>0</v>
      </c>
      <c r="X457" s="52">
        <v>0</v>
      </c>
      <c r="Y457" s="52">
        <v>0</v>
      </c>
      <c r="Z457" s="52">
        <v>0</v>
      </c>
      <c r="AA457" s="52">
        <v>0</v>
      </c>
      <c r="AB457" s="52">
        <v>0</v>
      </c>
    </row>
    <row r="458" spans="3:28" hidden="1" x14ac:dyDescent="0.45">
      <c r="C458" s="32" t="s">
        <v>3</v>
      </c>
      <c r="D458" s="33" t="s">
        <v>17</v>
      </c>
      <c r="E458" s="39" t="s">
        <v>45</v>
      </c>
      <c r="F458" s="37" t="s">
        <v>512</v>
      </c>
      <c r="G458" s="36">
        <v>0</v>
      </c>
      <c r="H458" s="36">
        <v>0</v>
      </c>
      <c r="I458" s="36">
        <v>0</v>
      </c>
      <c r="J458" s="36">
        <v>0</v>
      </c>
      <c r="K458" s="53">
        <f t="shared" si="7"/>
        <v>26.09</v>
      </c>
      <c r="L458" s="36">
        <v>0</v>
      </c>
      <c r="M458" s="36">
        <v>0</v>
      </c>
      <c r="N458" s="36">
        <v>0</v>
      </c>
      <c r="O458" s="36">
        <v>0</v>
      </c>
      <c r="R458" s="52">
        <v>0</v>
      </c>
      <c r="S458" s="52">
        <v>0</v>
      </c>
      <c r="T458" s="52">
        <v>25.53</v>
      </c>
      <c r="U458" s="52">
        <v>0</v>
      </c>
      <c r="V458" s="52">
        <v>0.56000000000000005</v>
      </c>
      <c r="W458" s="52">
        <v>0</v>
      </c>
      <c r="X458" s="52">
        <v>0</v>
      </c>
      <c r="Y458" s="52">
        <v>0</v>
      </c>
      <c r="Z458" s="52">
        <v>0</v>
      </c>
      <c r="AA458" s="52">
        <v>0</v>
      </c>
      <c r="AB458" s="52">
        <v>0</v>
      </c>
    </row>
    <row r="459" spans="3:28" hidden="1" x14ac:dyDescent="0.45">
      <c r="C459" s="32" t="s">
        <v>3</v>
      </c>
      <c r="D459" s="33" t="s">
        <v>18</v>
      </c>
      <c r="E459" s="39" t="s">
        <v>45</v>
      </c>
      <c r="F459" s="37" t="s">
        <v>513</v>
      </c>
      <c r="G459" s="36">
        <v>0</v>
      </c>
      <c r="H459" s="36">
        <v>0</v>
      </c>
      <c r="I459" s="36">
        <v>0</v>
      </c>
      <c r="J459" s="36">
        <v>0</v>
      </c>
      <c r="K459" s="53">
        <f t="shared" si="7"/>
        <v>0</v>
      </c>
      <c r="L459" s="36">
        <v>0</v>
      </c>
      <c r="M459" s="36">
        <v>0</v>
      </c>
      <c r="N459" s="36">
        <v>0</v>
      </c>
      <c r="O459" s="36">
        <v>0</v>
      </c>
      <c r="R459" s="52">
        <v>0</v>
      </c>
      <c r="S459" s="52">
        <v>0</v>
      </c>
      <c r="T459" s="52">
        <v>0</v>
      </c>
      <c r="U459" s="52">
        <v>0</v>
      </c>
      <c r="V459" s="52">
        <v>0</v>
      </c>
      <c r="W459" s="52">
        <v>0</v>
      </c>
      <c r="X459" s="52">
        <v>0</v>
      </c>
      <c r="Y459" s="52">
        <v>0</v>
      </c>
      <c r="Z459" s="52">
        <v>0</v>
      </c>
      <c r="AA459" s="52">
        <v>0</v>
      </c>
      <c r="AB459" s="52">
        <v>0</v>
      </c>
    </row>
    <row r="460" spans="3:28" hidden="1" x14ac:dyDescent="0.45">
      <c r="C460" s="32" t="s">
        <v>3</v>
      </c>
      <c r="D460" s="33" t="s">
        <v>19</v>
      </c>
      <c r="E460" s="39" t="s">
        <v>45</v>
      </c>
      <c r="F460" s="37" t="s">
        <v>514</v>
      </c>
      <c r="G460" s="36">
        <v>0</v>
      </c>
      <c r="H460" s="36">
        <v>0</v>
      </c>
      <c r="I460" s="36">
        <v>0</v>
      </c>
      <c r="J460" s="36">
        <v>0</v>
      </c>
      <c r="K460" s="53">
        <f t="shared" si="7"/>
        <v>11289.029999999999</v>
      </c>
      <c r="L460" s="36">
        <v>0</v>
      </c>
      <c r="M460" s="36">
        <v>0</v>
      </c>
      <c r="N460" s="36">
        <v>0</v>
      </c>
      <c r="O460" s="36">
        <v>0</v>
      </c>
      <c r="R460" s="52">
        <v>0</v>
      </c>
      <c r="S460" s="52">
        <v>0</v>
      </c>
      <c r="T460" s="52">
        <f>8294.17+424.38</f>
        <v>8718.5499999999993</v>
      </c>
      <c r="U460" s="52">
        <v>0</v>
      </c>
      <c r="V460" s="52">
        <v>1346.82</v>
      </c>
      <c r="W460" s="52">
        <v>4.21</v>
      </c>
      <c r="X460" s="52">
        <v>0</v>
      </c>
      <c r="Y460" s="52">
        <v>3.51</v>
      </c>
      <c r="Z460" s="52">
        <v>0</v>
      </c>
      <c r="AA460" s="52">
        <v>0</v>
      </c>
      <c r="AB460" s="52">
        <v>1215.94</v>
      </c>
    </row>
    <row r="461" spans="3:28" hidden="1" x14ac:dyDescent="0.45">
      <c r="C461" s="32" t="s">
        <v>3</v>
      </c>
      <c r="D461" s="33" t="s">
        <v>21</v>
      </c>
      <c r="E461" s="39" t="s">
        <v>45</v>
      </c>
      <c r="F461" s="37" t="s">
        <v>516</v>
      </c>
      <c r="G461" s="36">
        <v>0</v>
      </c>
      <c r="H461" s="36">
        <v>0</v>
      </c>
      <c r="I461" s="36">
        <v>0</v>
      </c>
      <c r="J461" s="36">
        <v>0</v>
      </c>
      <c r="K461" s="53">
        <f t="shared" si="7"/>
        <v>0</v>
      </c>
      <c r="L461" s="36">
        <v>0</v>
      </c>
      <c r="M461" s="36">
        <v>0</v>
      </c>
      <c r="N461" s="36">
        <v>0</v>
      </c>
      <c r="O461" s="36">
        <v>0</v>
      </c>
      <c r="R461" s="52">
        <v>0</v>
      </c>
      <c r="S461" s="52">
        <v>0</v>
      </c>
      <c r="T461" s="52">
        <v>0</v>
      </c>
      <c r="U461" s="52">
        <v>0</v>
      </c>
      <c r="V461" s="52">
        <v>0</v>
      </c>
      <c r="W461" s="52">
        <v>0</v>
      </c>
      <c r="X461" s="52">
        <v>0</v>
      </c>
      <c r="Y461" s="52">
        <v>0</v>
      </c>
      <c r="Z461" s="52">
        <v>0</v>
      </c>
      <c r="AA461" s="52">
        <v>0</v>
      </c>
      <c r="AB461" s="52">
        <v>0</v>
      </c>
    </row>
    <row r="462" spans="3:28" hidden="1" x14ac:dyDescent="0.45">
      <c r="D462" s="33"/>
      <c r="E462" s="34" t="s">
        <v>45</v>
      </c>
      <c r="F462" s="35" t="s">
        <v>2957</v>
      </c>
      <c r="K462" s="53">
        <f t="shared" si="7"/>
        <v>7.15</v>
      </c>
      <c r="O462" s="36"/>
      <c r="R462" s="52">
        <v>0</v>
      </c>
      <c r="S462" s="52">
        <v>0</v>
      </c>
      <c r="T462" s="52">
        <v>0</v>
      </c>
      <c r="U462" s="52">
        <v>0</v>
      </c>
      <c r="V462" s="52">
        <v>0</v>
      </c>
      <c r="W462" s="52">
        <v>0</v>
      </c>
      <c r="X462" s="52">
        <v>7.15</v>
      </c>
      <c r="Y462" s="52">
        <v>0</v>
      </c>
      <c r="Z462" s="52">
        <v>0</v>
      </c>
      <c r="AA462" s="52">
        <v>0</v>
      </c>
      <c r="AB462" s="52">
        <v>0</v>
      </c>
    </row>
    <row r="463" spans="3:28" hidden="1" x14ac:dyDescent="0.45">
      <c r="C463" s="32" t="s">
        <v>3</v>
      </c>
      <c r="D463" s="33" t="s">
        <v>22</v>
      </c>
      <c r="E463" s="39" t="s">
        <v>45</v>
      </c>
      <c r="F463" s="37" t="s">
        <v>517</v>
      </c>
      <c r="G463" s="36">
        <v>0</v>
      </c>
      <c r="H463" s="36">
        <v>0</v>
      </c>
      <c r="I463" s="36">
        <v>0</v>
      </c>
      <c r="J463" s="36">
        <v>0</v>
      </c>
      <c r="K463" s="53">
        <f t="shared" si="7"/>
        <v>0</v>
      </c>
      <c r="L463" s="36">
        <v>0</v>
      </c>
      <c r="M463" s="36">
        <v>0</v>
      </c>
      <c r="N463" s="36">
        <v>0</v>
      </c>
      <c r="O463" s="36">
        <v>0</v>
      </c>
      <c r="R463" s="52">
        <v>0</v>
      </c>
      <c r="S463" s="52">
        <v>0</v>
      </c>
      <c r="T463" s="52">
        <v>0</v>
      </c>
      <c r="U463" s="52">
        <v>0</v>
      </c>
      <c r="V463" s="52">
        <v>0</v>
      </c>
      <c r="W463" s="52">
        <v>0</v>
      </c>
      <c r="X463" s="52">
        <v>0</v>
      </c>
      <c r="Y463" s="52">
        <v>0</v>
      </c>
      <c r="Z463" s="52">
        <v>0</v>
      </c>
      <c r="AA463" s="52">
        <v>0</v>
      </c>
      <c r="AB463" s="52">
        <v>0</v>
      </c>
    </row>
    <row r="464" spans="3:28" hidden="1" x14ac:dyDescent="0.45">
      <c r="D464" s="33"/>
      <c r="E464" s="39" t="s">
        <v>45</v>
      </c>
      <c r="F464" s="37" t="s">
        <v>4280</v>
      </c>
      <c r="K464" s="53">
        <f t="shared" si="7"/>
        <v>0</v>
      </c>
      <c r="O464" s="36"/>
      <c r="R464" s="52">
        <v>0</v>
      </c>
      <c r="S464" s="52">
        <v>0</v>
      </c>
      <c r="T464" s="52">
        <v>0</v>
      </c>
      <c r="U464" s="52">
        <v>0</v>
      </c>
      <c r="V464" s="52">
        <v>0</v>
      </c>
      <c r="W464" s="52">
        <v>0</v>
      </c>
      <c r="X464" s="52">
        <v>0</v>
      </c>
      <c r="Y464" s="52">
        <v>0</v>
      </c>
      <c r="Z464" s="52">
        <v>0</v>
      </c>
      <c r="AA464" s="52">
        <v>0</v>
      </c>
      <c r="AB464" s="52">
        <v>0</v>
      </c>
    </row>
    <row r="465" spans="3:28" hidden="1" x14ac:dyDescent="0.45">
      <c r="C465" s="32" t="s">
        <v>3</v>
      </c>
      <c r="D465" s="33" t="s">
        <v>23</v>
      </c>
      <c r="E465" s="39" t="s">
        <v>45</v>
      </c>
      <c r="F465" s="37" t="s">
        <v>518</v>
      </c>
      <c r="G465" s="36">
        <v>0</v>
      </c>
      <c r="H465" s="36">
        <v>0</v>
      </c>
      <c r="I465" s="36">
        <v>0</v>
      </c>
      <c r="J465" s="36">
        <v>0</v>
      </c>
      <c r="K465" s="53">
        <f t="shared" si="7"/>
        <v>1531.32</v>
      </c>
      <c r="L465" s="36">
        <v>0</v>
      </c>
      <c r="M465" s="36">
        <v>0</v>
      </c>
      <c r="N465" s="36">
        <v>0</v>
      </c>
      <c r="O465" s="36">
        <v>0</v>
      </c>
      <c r="R465" s="52">
        <v>0</v>
      </c>
      <c r="S465" s="52">
        <v>0</v>
      </c>
      <c r="T465" s="52">
        <v>1531.32</v>
      </c>
      <c r="U465" s="52">
        <v>0</v>
      </c>
      <c r="V465" s="52">
        <v>0</v>
      </c>
      <c r="W465" s="52">
        <v>0</v>
      </c>
      <c r="X465" s="52">
        <v>0</v>
      </c>
      <c r="Y465" s="52">
        <v>0</v>
      </c>
      <c r="Z465" s="52">
        <v>0</v>
      </c>
      <c r="AA465" s="52">
        <v>0</v>
      </c>
      <c r="AB465" s="52">
        <v>0</v>
      </c>
    </row>
    <row r="466" spans="3:28" hidden="1" x14ac:dyDescent="0.45">
      <c r="C466" s="32" t="s">
        <v>3</v>
      </c>
      <c r="D466" s="33" t="s">
        <v>24</v>
      </c>
      <c r="E466" s="39" t="s">
        <v>45</v>
      </c>
      <c r="F466" s="37" t="s">
        <v>519</v>
      </c>
      <c r="G466" s="36">
        <v>0</v>
      </c>
      <c r="H466" s="36">
        <v>0</v>
      </c>
      <c r="I466" s="36">
        <v>0</v>
      </c>
      <c r="J466" s="36">
        <v>0</v>
      </c>
      <c r="K466" s="53">
        <f t="shared" si="7"/>
        <v>869.59</v>
      </c>
      <c r="L466" s="36">
        <v>0</v>
      </c>
      <c r="M466" s="36">
        <v>0</v>
      </c>
      <c r="N466" s="36">
        <v>0</v>
      </c>
      <c r="O466" s="36">
        <v>0</v>
      </c>
      <c r="R466" s="52">
        <v>0</v>
      </c>
      <c r="S466" s="52">
        <v>0</v>
      </c>
      <c r="T466" s="52">
        <v>140.05000000000001</v>
      </c>
      <c r="U466" s="52">
        <v>0</v>
      </c>
      <c r="V466" s="52">
        <v>684.47</v>
      </c>
      <c r="W466" s="52">
        <v>0</v>
      </c>
      <c r="X466" s="52">
        <v>0</v>
      </c>
      <c r="Y466" s="52">
        <v>18.88</v>
      </c>
      <c r="Z466" s="52">
        <v>0</v>
      </c>
      <c r="AA466" s="52">
        <v>0</v>
      </c>
      <c r="AB466" s="52">
        <v>26.19</v>
      </c>
    </row>
    <row r="467" spans="3:28" hidden="1" x14ac:dyDescent="0.45">
      <c r="C467" s="32" t="s">
        <v>3</v>
      </c>
      <c r="D467" s="33" t="s">
        <v>25</v>
      </c>
      <c r="E467" s="39" t="s">
        <v>45</v>
      </c>
      <c r="F467" s="37" t="s">
        <v>520</v>
      </c>
      <c r="G467" s="36">
        <v>0</v>
      </c>
      <c r="H467" s="36">
        <v>0</v>
      </c>
      <c r="I467" s="36">
        <v>0</v>
      </c>
      <c r="J467" s="36">
        <v>0</v>
      </c>
      <c r="K467" s="53">
        <f t="shared" si="7"/>
        <v>4.76</v>
      </c>
      <c r="L467" s="36">
        <v>0</v>
      </c>
      <c r="M467" s="36">
        <v>0</v>
      </c>
      <c r="N467" s="36">
        <v>0</v>
      </c>
      <c r="O467" s="36">
        <v>0</v>
      </c>
      <c r="R467" s="52">
        <v>0</v>
      </c>
      <c r="S467" s="52">
        <v>0</v>
      </c>
      <c r="T467" s="52">
        <f>2.75+2.01</f>
        <v>4.76</v>
      </c>
      <c r="U467" s="52">
        <v>0</v>
      </c>
      <c r="V467" s="52">
        <v>0</v>
      </c>
      <c r="W467" s="52">
        <v>0</v>
      </c>
      <c r="X467" s="52">
        <v>0</v>
      </c>
      <c r="Y467" s="52">
        <v>0</v>
      </c>
      <c r="Z467" s="52">
        <v>0</v>
      </c>
      <c r="AA467" s="52">
        <v>0</v>
      </c>
      <c r="AB467" s="52">
        <v>0</v>
      </c>
    </row>
    <row r="468" spans="3:28" hidden="1" x14ac:dyDescent="0.45">
      <c r="C468" s="32" t="s">
        <v>3</v>
      </c>
      <c r="D468" s="33" t="s">
        <v>26</v>
      </c>
      <c r="E468" s="39" t="s">
        <v>45</v>
      </c>
      <c r="F468" s="37" t="s">
        <v>521</v>
      </c>
      <c r="G468" s="36">
        <v>0</v>
      </c>
      <c r="H468" s="36">
        <v>0</v>
      </c>
      <c r="I468" s="36">
        <v>0</v>
      </c>
      <c r="J468" s="36">
        <v>0</v>
      </c>
      <c r="K468" s="53">
        <f t="shared" si="7"/>
        <v>0</v>
      </c>
      <c r="L468" s="36">
        <v>0</v>
      </c>
      <c r="M468" s="36">
        <v>0</v>
      </c>
      <c r="N468" s="36">
        <v>0</v>
      </c>
      <c r="O468" s="36">
        <v>0</v>
      </c>
      <c r="R468" s="52">
        <v>0</v>
      </c>
      <c r="S468" s="52">
        <v>0</v>
      </c>
      <c r="T468" s="52">
        <v>0</v>
      </c>
      <c r="U468" s="52">
        <v>0</v>
      </c>
      <c r="V468" s="52">
        <v>0</v>
      </c>
      <c r="W468" s="52">
        <v>0</v>
      </c>
      <c r="X468" s="52">
        <v>0</v>
      </c>
      <c r="Y468" s="52">
        <v>0</v>
      </c>
      <c r="Z468" s="52">
        <v>0</v>
      </c>
      <c r="AA468" s="52">
        <v>0</v>
      </c>
      <c r="AB468" s="52">
        <v>0</v>
      </c>
    </row>
    <row r="469" spans="3:28" hidden="1" x14ac:dyDescent="0.45">
      <c r="C469" s="32" t="s">
        <v>3</v>
      </c>
      <c r="D469" s="33" t="s">
        <v>3</v>
      </c>
      <c r="E469" s="39" t="s">
        <v>45</v>
      </c>
      <c r="F469" s="37" t="s">
        <v>522</v>
      </c>
      <c r="G469" s="36">
        <v>0</v>
      </c>
      <c r="H469" s="36">
        <v>0</v>
      </c>
      <c r="I469" s="36">
        <v>0</v>
      </c>
      <c r="J469" s="36">
        <v>0</v>
      </c>
      <c r="K469" s="53">
        <f t="shared" si="7"/>
        <v>12443.400000000001</v>
      </c>
      <c r="L469" s="36">
        <v>0</v>
      </c>
      <c r="M469" s="36">
        <v>0</v>
      </c>
      <c r="N469" s="36">
        <v>0</v>
      </c>
      <c r="O469" s="36">
        <v>0</v>
      </c>
      <c r="R469" s="52">
        <v>0</v>
      </c>
      <c r="S469" s="52">
        <v>18.27</v>
      </c>
      <c r="T469" s="52">
        <v>2865.26</v>
      </c>
      <c r="U469" s="52">
        <v>0</v>
      </c>
      <c r="V469" s="52">
        <v>3237.92</v>
      </c>
      <c r="W469" s="52">
        <v>0</v>
      </c>
      <c r="X469" s="52">
        <v>0</v>
      </c>
      <c r="Y469" s="52">
        <v>13.55</v>
      </c>
      <c r="Z469" s="52">
        <v>0</v>
      </c>
      <c r="AA469" s="52">
        <v>0</v>
      </c>
      <c r="AB469" s="52">
        <v>6308.4</v>
      </c>
    </row>
    <row r="470" spans="3:28" hidden="1" x14ac:dyDescent="0.45">
      <c r="C470" s="32" t="s">
        <v>3</v>
      </c>
      <c r="D470" s="33" t="s">
        <v>27</v>
      </c>
      <c r="E470" s="39" t="s">
        <v>45</v>
      </c>
      <c r="F470" s="37" t="s">
        <v>523</v>
      </c>
      <c r="G470" s="36">
        <v>0</v>
      </c>
      <c r="H470" s="36">
        <v>0</v>
      </c>
      <c r="I470" s="36">
        <v>0</v>
      </c>
      <c r="J470" s="36">
        <v>0</v>
      </c>
      <c r="K470" s="53">
        <f t="shared" si="7"/>
        <v>0</v>
      </c>
      <c r="L470" s="36">
        <v>0</v>
      </c>
      <c r="M470" s="36">
        <v>0</v>
      </c>
      <c r="N470" s="36">
        <v>0</v>
      </c>
      <c r="O470" s="36">
        <v>0</v>
      </c>
      <c r="R470" s="52">
        <v>0</v>
      </c>
      <c r="S470" s="52">
        <v>0</v>
      </c>
      <c r="T470" s="52">
        <v>0</v>
      </c>
      <c r="U470" s="52">
        <v>0</v>
      </c>
      <c r="V470" s="52">
        <v>0</v>
      </c>
      <c r="W470" s="52">
        <v>0</v>
      </c>
      <c r="X470" s="52">
        <v>0</v>
      </c>
      <c r="Y470" s="52">
        <v>0</v>
      </c>
      <c r="Z470" s="52">
        <v>0</v>
      </c>
      <c r="AA470" s="52">
        <v>0</v>
      </c>
      <c r="AB470" s="52">
        <v>0</v>
      </c>
    </row>
    <row r="471" spans="3:28" hidden="1" x14ac:dyDescent="0.45">
      <c r="C471" s="32" t="s">
        <v>3</v>
      </c>
      <c r="D471" s="33" t="s">
        <v>4</v>
      </c>
      <c r="E471" s="39" t="s">
        <v>45</v>
      </c>
      <c r="F471" s="37" t="s">
        <v>524</v>
      </c>
      <c r="G471" s="36">
        <v>0</v>
      </c>
      <c r="H471" s="36">
        <v>0</v>
      </c>
      <c r="I471" s="36">
        <v>0</v>
      </c>
      <c r="J471" s="36">
        <v>0</v>
      </c>
      <c r="K471" s="53">
        <f t="shared" si="7"/>
        <v>0</v>
      </c>
      <c r="L471" s="36">
        <v>0</v>
      </c>
      <c r="M471" s="36">
        <v>0</v>
      </c>
      <c r="N471" s="36">
        <v>0</v>
      </c>
      <c r="O471" s="36">
        <v>0</v>
      </c>
      <c r="R471" s="52">
        <v>0</v>
      </c>
      <c r="S471" s="52">
        <v>0</v>
      </c>
      <c r="T471" s="52">
        <v>0</v>
      </c>
      <c r="U471" s="52">
        <v>0</v>
      </c>
      <c r="V471" s="52">
        <v>0</v>
      </c>
      <c r="W471" s="52">
        <v>0</v>
      </c>
      <c r="X471" s="52">
        <v>0</v>
      </c>
      <c r="Y471" s="52">
        <v>0</v>
      </c>
      <c r="Z471" s="52">
        <v>0</v>
      </c>
      <c r="AA471" s="52">
        <v>0</v>
      </c>
      <c r="AB471" s="52">
        <v>0</v>
      </c>
    </row>
    <row r="472" spans="3:28" hidden="1" x14ac:dyDescent="0.45">
      <c r="C472" s="32" t="s">
        <v>3</v>
      </c>
      <c r="D472" s="33" t="s">
        <v>28</v>
      </c>
      <c r="E472" s="39" t="s">
        <v>45</v>
      </c>
      <c r="F472" s="37" t="s">
        <v>525</v>
      </c>
      <c r="G472" s="36">
        <v>0</v>
      </c>
      <c r="H472" s="36">
        <v>0</v>
      </c>
      <c r="I472" s="36">
        <v>0</v>
      </c>
      <c r="J472" s="36">
        <v>0</v>
      </c>
      <c r="K472" s="53">
        <f t="shared" si="7"/>
        <v>7111.49</v>
      </c>
      <c r="L472" s="36">
        <v>0</v>
      </c>
      <c r="M472" s="36">
        <v>0</v>
      </c>
      <c r="N472" s="36">
        <v>0</v>
      </c>
      <c r="O472" s="36">
        <v>0</v>
      </c>
      <c r="R472" s="52">
        <v>0</v>
      </c>
      <c r="S472" s="52">
        <v>0</v>
      </c>
      <c r="T472" s="52">
        <v>0</v>
      </c>
      <c r="U472" s="52">
        <v>0</v>
      </c>
      <c r="V472" s="52">
        <v>0</v>
      </c>
      <c r="W472" s="52">
        <v>0</v>
      </c>
      <c r="X472" s="52">
        <v>0</v>
      </c>
      <c r="Y472" s="52">
        <v>0</v>
      </c>
      <c r="Z472" s="52">
        <v>0</v>
      </c>
      <c r="AA472" s="52">
        <v>0</v>
      </c>
      <c r="AB472" s="52">
        <v>7111.49</v>
      </c>
    </row>
    <row r="473" spans="3:28" hidden="1" x14ac:dyDescent="0.45">
      <c r="D473" s="33"/>
      <c r="E473" s="34" t="s">
        <v>45</v>
      </c>
      <c r="F473" s="35" t="s">
        <v>3011</v>
      </c>
      <c r="K473" s="53">
        <f t="shared" si="7"/>
        <v>0</v>
      </c>
      <c r="O473" s="36"/>
      <c r="R473" s="52">
        <v>0</v>
      </c>
      <c r="S473" s="52">
        <v>0</v>
      </c>
      <c r="T473" s="52">
        <v>0</v>
      </c>
      <c r="U473" s="52">
        <v>0</v>
      </c>
      <c r="V473" s="52">
        <v>0</v>
      </c>
      <c r="W473" s="52">
        <v>0</v>
      </c>
      <c r="X473" s="52">
        <v>0</v>
      </c>
      <c r="Y473" s="52">
        <v>0</v>
      </c>
      <c r="Z473" s="52">
        <v>0</v>
      </c>
      <c r="AA473" s="52">
        <v>0</v>
      </c>
      <c r="AB473" s="52">
        <v>0</v>
      </c>
    </row>
    <row r="474" spans="3:28" hidden="1" x14ac:dyDescent="0.45">
      <c r="C474" s="32" t="s">
        <v>3</v>
      </c>
      <c r="D474" s="33" t="s">
        <v>29</v>
      </c>
      <c r="E474" s="39" t="s">
        <v>45</v>
      </c>
      <c r="F474" s="37" t="s">
        <v>526</v>
      </c>
      <c r="G474" s="36">
        <v>0</v>
      </c>
      <c r="H474" s="36">
        <v>0</v>
      </c>
      <c r="I474" s="36">
        <v>0</v>
      </c>
      <c r="J474" s="36">
        <v>0</v>
      </c>
      <c r="K474" s="53">
        <f t="shared" si="7"/>
        <v>1339.95</v>
      </c>
      <c r="L474" s="36">
        <v>0</v>
      </c>
      <c r="M474" s="36">
        <v>0</v>
      </c>
      <c r="N474" s="36">
        <v>0</v>
      </c>
      <c r="O474" s="36">
        <v>0</v>
      </c>
      <c r="R474" s="52">
        <v>0</v>
      </c>
      <c r="S474" s="52">
        <v>0</v>
      </c>
      <c r="T474" s="52">
        <v>218.28</v>
      </c>
      <c r="U474" s="52">
        <v>0</v>
      </c>
      <c r="V474" s="52">
        <v>6.18</v>
      </c>
      <c r="W474" s="52">
        <v>16.43</v>
      </c>
      <c r="X474" s="52">
        <v>0</v>
      </c>
      <c r="Y474" s="52">
        <v>0</v>
      </c>
      <c r="Z474" s="52">
        <v>0</v>
      </c>
      <c r="AA474" s="52">
        <v>107.92</v>
      </c>
      <c r="AB474" s="52">
        <v>991.14</v>
      </c>
    </row>
    <row r="475" spans="3:28" hidden="1" x14ac:dyDescent="0.45">
      <c r="C475" s="32" t="s">
        <v>3</v>
      </c>
      <c r="D475" s="33" t="s">
        <v>30</v>
      </c>
      <c r="E475" s="39" t="s">
        <v>45</v>
      </c>
      <c r="F475" s="37" t="s">
        <v>527</v>
      </c>
      <c r="G475" s="36">
        <v>0</v>
      </c>
      <c r="H475" s="36">
        <v>0</v>
      </c>
      <c r="I475" s="36">
        <v>0</v>
      </c>
      <c r="J475" s="36">
        <v>0</v>
      </c>
      <c r="K475" s="53">
        <f t="shared" si="7"/>
        <v>1.21</v>
      </c>
      <c r="L475" s="36">
        <v>0</v>
      </c>
      <c r="M475" s="36">
        <v>0</v>
      </c>
      <c r="N475" s="36">
        <v>0</v>
      </c>
      <c r="O475" s="36">
        <v>0</v>
      </c>
      <c r="R475" s="52">
        <v>0</v>
      </c>
      <c r="S475" s="52">
        <v>0</v>
      </c>
      <c r="T475" s="52">
        <v>1.21</v>
      </c>
      <c r="U475" s="52">
        <v>0</v>
      </c>
      <c r="V475" s="52">
        <v>0</v>
      </c>
      <c r="W475" s="52">
        <v>0</v>
      </c>
      <c r="X475" s="52">
        <v>0</v>
      </c>
      <c r="Y475" s="52">
        <v>0</v>
      </c>
      <c r="Z475" s="52">
        <v>0</v>
      </c>
      <c r="AA475" s="52">
        <v>0</v>
      </c>
      <c r="AB475" s="52">
        <v>0</v>
      </c>
    </row>
    <row r="476" spans="3:28" hidden="1" x14ac:dyDescent="0.45">
      <c r="D476" s="33"/>
      <c r="E476" s="34" t="s">
        <v>45</v>
      </c>
      <c r="F476" s="35" t="s">
        <v>2753</v>
      </c>
      <c r="K476" s="53">
        <f t="shared" si="7"/>
        <v>5671.71</v>
      </c>
      <c r="O476" s="36"/>
      <c r="R476" s="52">
        <v>0</v>
      </c>
      <c r="S476" s="52">
        <v>0</v>
      </c>
      <c r="T476" s="52">
        <v>0</v>
      </c>
      <c r="U476" s="52">
        <v>0</v>
      </c>
      <c r="V476" s="52">
        <v>0</v>
      </c>
      <c r="W476" s="52">
        <v>0</v>
      </c>
      <c r="X476" s="52">
        <v>0</v>
      </c>
      <c r="Y476" s="52">
        <v>15</v>
      </c>
      <c r="Z476" s="52">
        <v>0</v>
      </c>
      <c r="AA476" s="52">
        <v>0</v>
      </c>
      <c r="AB476" s="52">
        <f>266.39+5390.32</f>
        <v>5656.71</v>
      </c>
    </row>
    <row r="477" spans="3:28" hidden="1" x14ac:dyDescent="0.45">
      <c r="C477" s="32" t="s">
        <v>3</v>
      </c>
      <c r="D477" s="33" t="s">
        <v>31</v>
      </c>
      <c r="E477" s="39" t="s">
        <v>45</v>
      </c>
      <c r="F477" s="37" t="s">
        <v>45</v>
      </c>
      <c r="G477" s="36">
        <v>0</v>
      </c>
      <c r="H477" s="36">
        <v>0</v>
      </c>
      <c r="I477" s="36">
        <v>0</v>
      </c>
      <c r="J477" s="36">
        <v>0</v>
      </c>
      <c r="K477" s="53">
        <f t="shared" si="7"/>
        <v>998.81000000000006</v>
      </c>
      <c r="L477" s="36">
        <v>0</v>
      </c>
      <c r="M477" s="36">
        <v>0</v>
      </c>
      <c r="N477" s="36">
        <v>0</v>
      </c>
      <c r="O477" s="36">
        <v>0</v>
      </c>
      <c r="R477" s="52">
        <v>0</v>
      </c>
      <c r="S477" s="52">
        <v>0</v>
      </c>
      <c r="T477" s="52">
        <f>908.97+89.84</f>
        <v>998.81000000000006</v>
      </c>
      <c r="U477" s="52">
        <v>0</v>
      </c>
      <c r="V477" s="52">
        <v>0</v>
      </c>
      <c r="W477" s="52">
        <v>0</v>
      </c>
      <c r="X477" s="52">
        <v>0</v>
      </c>
      <c r="Y477" s="52">
        <v>0</v>
      </c>
      <c r="Z477" s="52">
        <v>0</v>
      </c>
      <c r="AA477" s="52">
        <v>0</v>
      </c>
      <c r="AB477" s="52">
        <v>0</v>
      </c>
    </row>
    <row r="478" spans="3:28" hidden="1" x14ac:dyDescent="0.45">
      <c r="C478" s="32" t="s">
        <v>3</v>
      </c>
      <c r="D478" s="33" t="s">
        <v>86</v>
      </c>
      <c r="E478" s="39" t="s">
        <v>45</v>
      </c>
      <c r="F478" s="37" t="s">
        <v>528</v>
      </c>
      <c r="G478" s="36">
        <v>0</v>
      </c>
      <c r="H478" s="36">
        <v>0</v>
      </c>
      <c r="I478" s="36">
        <v>0</v>
      </c>
      <c r="J478" s="36">
        <v>0</v>
      </c>
      <c r="K478" s="53">
        <f t="shared" si="7"/>
        <v>0</v>
      </c>
      <c r="L478" s="36">
        <v>0</v>
      </c>
      <c r="M478" s="36">
        <v>0</v>
      </c>
      <c r="N478" s="36">
        <v>0</v>
      </c>
      <c r="O478" s="36">
        <v>0</v>
      </c>
      <c r="R478" s="52">
        <v>0</v>
      </c>
      <c r="S478" s="52">
        <v>0</v>
      </c>
      <c r="T478" s="52">
        <v>0</v>
      </c>
      <c r="U478" s="52">
        <v>0</v>
      </c>
      <c r="V478" s="52">
        <v>0</v>
      </c>
      <c r="W478" s="52">
        <v>0</v>
      </c>
      <c r="X478" s="52">
        <v>0</v>
      </c>
      <c r="Y478" s="52">
        <v>0</v>
      </c>
      <c r="Z478" s="52">
        <v>0</v>
      </c>
      <c r="AA478" s="52">
        <v>0</v>
      </c>
      <c r="AB478" s="52">
        <v>0</v>
      </c>
    </row>
    <row r="479" spans="3:28" hidden="1" x14ac:dyDescent="0.45">
      <c r="C479" s="32" t="s">
        <v>3</v>
      </c>
      <c r="D479" s="33" t="s">
        <v>54</v>
      </c>
      <c r="E479" s="39" t="s">
        <v>45</v>
      </c>
      <c r="F479" s="37" t="s">
        <v>529</v>
      </c>
      <c r="G479" s="36">
        <v>0</v>
      </c>
      <c r="H479" s="36">
        <v>0</v>
      </c>
      <c r="I479" s="36">
        <v>0</v>
      </c>
      <c r="J479" s="36">
        <v>0</v>
      </c>
      <c r="K479" s="53">
        <f t="shared" si="7"/>
        <v>269.47000000000003</v>
      </c>
      <c r="L479" s="36">
        <v>0</v>
      </c>
      <c r="M479" s="36">
        <v>0</v>
      </c>
      <c r="N479" s="36">
        <v>0</v>
      </c>
      <c r="O479" s="36">
        <v>0</v>
      </c>
      <c r="R479" s="52">
        <v>0</v>
      </c>
      <c r="S479" s="52">
        <v>0</v>
      </c>
      <c r="T479" s="52">
        <v>269.47000000000003</v>
      </c>
      <c r="U479" s="52">
        <v>0</v>
      </c>
      <c r="V479" s="52">
        <v>0</v>
      </c>
      <c r="W479" s="52">
        <v>0</v>
      </c>
      <c r="X479" s="52">
        <v>0</v>
      </c>
      <c r="Y479" s="52">
        <v>0</v>
      </c>
      <c r="Z479" s="52">
        <v>0</v>
      </c>
      <c r="AA479" s="52">
        <v>0</v>
      </c>
      <c r="AB479" s="52">
        <v>0</v>
      </c>
    </row>
    <row r="480" spans="3:28" hidden="1" x14ac:dyDescent="0.45">
      <c r="C480" s="32" t="s">
        <v>3</v>
      </c>
      <c r="D480" s="33" t="s">
        <v>58</v>
      </c>
      <c r="E480" s="39" t="s">
        <v>45</v>
      </c>
      <c r="F480" s="37" t="s">
        <v>530</v>
      </c>
      <c r="G480" s="36">
        <v>0</v>
      </c>
      <c r="H480" s="36">
        <v>0</v>
      </c>
      <c r="I480" s="36">
        <v>0</v>
      </c>
      <c r="J480" s="36">
        <v>0</v>
      </c>
      <c r="K480" s="53">
        <f t="shared" si="7"/>
        <v>3.46</v>
      </c>
      <c r="L480" s="36">
        <v>0</v>
      </c>
      <c r="M480" s="36">
        <v>0</v>
      </c>
      <c r="N480" s="36">
        <v>0</v>
      </c>
      <c r="O480" s="36">
        <v>0</v>
      </c>
      <c r="R480" s="52">
        <v>0</v>
      </c>
      <c r="S480" s="52">
        <v>0</v>
      </c>
      <c r="T480" s="52">
        <v>0</v>
      </c>
      <c r="U480" s="52">
        <v>0</v>
      </c>
      <c r="V480" s="52">
        <v>0</v>
      </c>
      <c r="W480" s="52">
        <v>3.46</v>
      </c>
      <c r="X480" s="52">
        <v>0</v>
      </c>
      <c r="Y480" s="52">
        <v>0</v>
      </c>
      <c r="Z480" s="52">
        <v>0</v>
      </c>
      <c r="AA480" s="52">
        <v>0</v>
      </c>
      <c r="AB480" s="52">
        <v>0</v>
      </c>
    </row>
    <row r="481" spans="3:28" hidden="1" x14ac:dyDescent="0.45">
      <c r="C481" s="32" t="s">
        <v>3</v>
      </c>
      <c r="D481" s="33" t="s">
        <v>113</v>
      </c>
      <c r="E481" s="39" t="s">
        <v>45</v>
      </c>
      <c r="F481" s="37" t="s">
        <v>531</v>
      </c>
      <c r="G481" s="36">
        <v>0</v>
      </c>
      <c r="H481" s="36">
        <v>0</v>
      </c>
      <c r="I481" s="36">
        <v>0</v>
      </c>
      <c r="J481" s="36">
        <v>0</v>
      </c>
      <c r="K481" s="53">
        <f t="shared" si="7"/>
        <v>5133.95</v>
      </c>
      <c r="L481" s="36">
        <v>0</v>
      </c>
      <c r="M481" s="36">
        <v>0</v>
      </c>
      <c r="N481" s="36">
        <v>0</v>
      </c>
      <c r="O481" s="36">
        <v>0</v>
      </c>
      <c r="R481" s="52">
        <v>0</v>
      </c>
      <c r="S481" s="52">
        <v>0</v>
      </c>
      <c r="T481" s="52">
        <f>1.94+92.5+1507.74</f>
        <v>1602.18</v>
      </c>
      <c r="U481" s="52">
        <v>0</v>
      </c>
      <c r="V481" s="52">
        <v>0</v>
      </c>
      <c r="W481" s="52">
        <v>0</v>
      </c>
      <c r="X481" s="52">
        <v>0</v>
      </c>
      <c r="Y481" s="52">
        <v>0</v>
      </c>
      <c r="Z481" s="52">
        <v>0</v>
      </c>
      <c r="AA481" s="52">
        <v>0</v>
      </c>
      <c r="AB481" s="52">
        <v>3531.77</v>
      </c>
    </row>
    <row r="482" spans="3:28" hidden="1" x14ac:dyDescent="0.45">
      <c r="C482" s="32" t="s">
        <v>3</v>
      </c>
      <c r="D482" s="33" t="s">
        <v>115</v>
      </c>
      <c r="E482" s="34" t="s">
        <v>45</v>
      </c>
      <c r="F482" s="35" t="s">
        <v>532</v>
      </c>
      <c r="G482" s="36">
        <v>0</v>
      </c>
      <c r="H482" s="36">
        <v>0</v>
      </c>
      <c r="I482" s="36">
        <v>0</v>
      </c>
      <c r="J482" s="36">
        <v>0</v>
      </c>
      <c r="K482" s="53">
        <f t="shared" si="7"/>
        <v>2.74</v>
      </c>
      <c r="L482" s="36">
        <v>0</v>
      </c>
      <c r="M482" s="36">
        <v>0</v>
      </c>
      <c r="N482" s="36">
        <v>0</v>
      </c>
      <c r="O482" s="36">
        <v>0</v>
      </c>
      <c r="R482" s="52">
        <v>0</v>
      </c>
      <c r="S482" s="52">
        <v>0</v>
      </c>
      <c r="T482" s="52">
        <v>0</v>
      </c>
      <c r="U482" s="52">
        <v>0</v>
      </c>
      <c r="V482" s="52">
        <v>0</v>
      </c>
      <c r="W482" s="52">
        <v>0</v>
      </c>
      <c r="X482" s="52">
        <v>0</v>
      </c>
      <c r="Y482" s="52">
        <v>0</v>
      </c>
      <c r="Z482" s="52">
        <v>0</v>
      </c>
      <c r="AA482" s="52">
        <v>0</v>
      </c>
      <c r="AB482" s="52">
        <v>2.74</v>
      </c>
    </row>
    <row r="483" spans="3:28" hidden="1" x14ac:dyDescent="0.45">
      <c r="C483" s="32" t="s">
        <v>3</v>
      </c>
      <c r="D483" s="33" t="s">
        <v>117</v>
      </c>
      <c r="E483" s="34" t="s">
        <v>45</v>
      </c>
      <c r="F483" s="35" t="s">
        <v>533</v>
      </c>
      <c r="G483" s="36">
        <v>0</v>
      </c>
      <c r="H483" s="36">
        <v>0</v>
      </c>
      <c r="I483" s="36">
        <v>0</v>
      </c>
      <c r="J483" s="36">
        <v>0</v>
      </c>
      <c r="K483" s="53">
        <f t="shared" si="7"/>
        <v>22.49</v>
      </c>
      <c r="L483" s="36">
        <v>0</v>
      </c>
      <c r="M483" s="36">
        <v>0</v>
      </c>
      <c r="N483" s="36">
        <v>0</v>
      </c>
      <c r="O483" s="36">
        <v>0</v>
      </c>
      <c r="R483" s="52">
        <v>0</v>
      </c>
      <c r="S483" s="52">
        <v>0</v>
      </c>
      <c r="T483" s="52">
        <v>22.49</v>
      </c>
      <c r="U483" s="52">
        <v>0</v>
      </c>
      <c r="V483" s="52">
        <v>0</v>
      </c>
      <c r="W483" s="52">
        <v>0</v>
      </c>
      <c r="X483" s="52">
        <v>0</v>
      </c>
      <c r="Y483" s="52">
        <v>0</v>
      </c>
      <c r="Z483" s="52">
        <v>0</v>
      </c>
      <c r="AA483" s="52">
        <v>0</v>
      </c>
      <c r="AB483" s="52">
        <v>0</v>
      </c>
    </row>
    <row r="484" spans="3:28" hidden="1" x14ac:dyDescent="0.45">
      <c r="C484" s="32" t="s">
        <v>3</v>
      </c>
      <c r="D484" s="33" t="s">
        <v>119</v>
      </c>
      <c r="E484" s="39" t="s">
        <v>45</v>
      </c>
      <c r="F484" s="37" t="s">
        <v>534</v>
      </c>
      <c r="G484" s="36">
        <v>0</v>
      </c>
      <c r="H484" s="36">
        <v>0</v>
      </c>
      <c r="I484" s="36">
        <v>0</v>
      </c>
      <c r="J484" s="36">
        <v>0</v>
      </c>
      <c r="K484" s="53">
        <f t="shared" si="7"/>
        <v>388.90999999999997</v>
      </c>
      <c r="L484" s="36">
        <v>0</v>
      </c>
      <c r="M484" s="36">
        <v>0</v>
      </c>
      <c r="N484" s="36">
        <v>0</v>
      </c>
      <c r="O484" s="36">
        <v>0</v>
      </c>
      <c r="R484" s="52">
        <v>0</v>
      </c>
      <c r="S484" s="52">
        <v>0</v>
      </c>
      <c r="T484" s="52">
        <v>0</v>
      </c>
      <c r="U484" s="52">
        <v>0</v>
      </c>
      <c r="V484" s="52">
        <v>379.95</v>
      </c>
      <c r="W484" s="52">
        <v>0</v>
      </c>
      <c r="X484" s="52">
        <v>0</v>
      </c>
      <c r="Y484" s="52">
        <v>0</v>
      </c>
      <c r="Z484" s="52">
        <v>0</v>
      </c>
      <c r="AA484" s="52">
        <v>0</v>
      </c>
      <c r="AB484" s="52">
        <v>8.9600000000000009</v>
      </c>
    </row>
    <row r="485" spans="3:28" hidden="1" x14ac:dyDescent="0.45">
      <c r="C485" s="32" t="s">
        <v>3</v>
      </c>
      <c r="D485" s="33" t="s">
        <v>121</v>
      </c>
      <c r="E485" s="34" t="s">
        <v>45</v>
      </c>
      <c r="F485" s="35" t="s">
        <v>535</v>
      </c>
      <c r="G485" s="36">
        <v>0</v>
      </c>
      <c r="H485" s="36">
        <v>0</v>
      </c>
      <c r="I485" s="36">
        <v>0</v>
      </c>
      <c r="J485" s="36">
        <v>0</v>
      </c>
      <c r="K485" s="53">
        <f t="shared" si="7"/>
        <v>0</v>
      </c>
      <c r="L485" s="36">
        <v>0</v>
      </c>
      <c r="M485" s="36">
        <v>0</v>
      </c>
      <c r="N485" s="36">
        <v>0</v>
      </c>
      <c r="O485" s="36">
        <v>0</v>
      </c>
      <c r="R485" s="52">
        <v>0</v>
      </c>
      <c r="S485" s="52">
        <v>0</v>
      </c>
      <c r="T485" s="52">
        <v>0</v>
      </c>
      <c r="U485" s="52">
        <v>0</v>
      </c>
      <c r="V485" s="52">
        <v>0</v>
      </c>
      <c r="W485" s="52">
        <v>0</v>
      </c>
      <c r="X485" s="52">
        <v>0</v>
      </c>
      <c r="Y485" s="52">
        <v>0</v>
      </c>
      <c r="Z485" s="52">
        <v>0</v>
      </c>
      <c r="AA485" s="52">
        <v>0</v>
      </c>
      <c r="AB485" s="52">
        <v>0</v>
      </c>
    </row>
    <row r="486" spans="3:28" hidden="1" x14ac:dyDescent="0.45">
      <c r="C486" s="32" t="s">
        <v>3</v>
      </c>
      <c r="D486" s="33" t="s">
        <v>123</v>
      </c>
      <c r="E486" s="34" t="s">
        <v>45</v>
      </c>
      <c r="F486" s="35" t="s">
        <v>536</v>
      </c>
      <c r="G486" s="36">
        <v>0</v>
      </c>
      <c r="H486" s="36">
        <v>0</v>
      </c>
      <c r="I486" s="36">
        <v>0</v>
      </c>
      <c r="J486" s="36">
        <v>0</v>
      </c>
      <c r="K486" s="53">
        <f t="shared" si="7"/>
        <v>0</v>
      </c>
      <c r="L486" s="36">
        <v>0</v>
      </c>
      <c r="M486" s="36">
        <v>0</v>
      </c>
      <c r="N486" s="36">
        <v>0</v>
      </c>
      <c r="O486" s="36">
        <v>0</v>
      </c>
      <c r="R486" s="52">
        <v>0</v>
      </c>
      <c r="S486" s="52">
        <v>0</v>
      </c>
      <c r="T486" s="52">
        <v>0</v>
      </c>
      <c r="U486" s="52">
        <v>0</v>
      </c>
      <c r="V486" s="52">
        <v>0</v>
      </c>
      <c r="W486" s="52">
        <v>0</v>
      </c>
      <c r="X486" s="52">
        <v>0</v>
      </c>
      <c r="Y486" s="52">
        <v>0</v>
      </c>
      <c r="Z486" s="52">
        <v>0</v>
      </c>
      <c r="AA486" s="52">
        <v>0</v>
      </c>
      <c r="AB486" s="52">
        <v>0</v>
      </c>
    </row>
    <row r="487" spans="3:28" hidden="1" x14ac:dyDescent="0.45">
      <c r="C487" s="32" t="s">
        <v>3</v>
      </c>
      <c r="D487" s="33" t="s">
        <v>125</v>
      </c>
      <c r="E487" s="34" t="s">
        <v>45</v>
      </c>
      <c r="F487" s="35" t="s">
        <v>537</v>
      </c>
      <c r="G487" s="36">
        <v>0</v>
      </c>
      <c r="H487" s="36">
        <v>0</v>
      </c>
      <c r="I487" s="36">
        <v>0</v>
      </c>
      <c r="J487" s="36">
        <v>0</v>
      </c>
      <c r="K487" s="53">
        <f t="shared" si="7"/>
        <v>0</v>
      </c>
      <c r="L487" s="36">
        <v>0</v>
      </c>
      <c r="M487" s="36">
        <v>0</v>
      </c>
      <c r="N487" s="36">
        <v>0</v>
      </c>
      <c r="O487" s="36">
        <v>0</v>
      </c>
      <c r="R487" s="52">
        <v>0</v>
      </c>
      <c r="S487" s="52">
        <v>0</v>
      </c>
      <c r="T487" s="52">
        <v>0</v>
      </c>
      <c r="U487" s="52">
        <v>0</v>
      </c>
      <c r="V487" s="52">
        <v>0</v>
      </c>
      <c r="W487" s="52">
        <v>0</v>
      </c>
      <c r="X487" s="52">
        <v>0</v>
      </c>
      <c r="Y487" s="52">
        <v>0</v>
      </c>
      <c r="Z487" s="52">
        <v>0</v>
      </c>
      <c r="AA487" s="52">
        <v>0</v>
      </c>
      <c r="AB487" s="52">
        <v>0</v>
      </c>
    </row>
    <row r="488" spans="3:28" hidden="1" x14ac:dyDescent="0.45">
      <c r="C488" s="32" t="s">
        <v>3</v>
      </c>
      <c r="D488" s="33" t="s">
        <v>127</v>
      </c>
      <c r="E488" s="34" t="s">
        <v>45</v>
      </c>
      <c r="F488" s="35" t="s">
        <v>538</v>
      </c>
      <c r="G488" s="36">
        <v>0</v>
      </c>
      <c r="H488" s="36">
        <v>0</v>
      </c>
      <c r="I488" s="36">
        <v>0</v>
      </c>
      <c r="J488" s="36">
        <v>0</v>
      </c>
      <c r="K488" s="53">
        <f t="shared" si="7"/>
        <v>0</v>
      </c>
      <c r="L488" s="36">
        <v>0</v>
      </c>
      <c r="M488" s="36">
        <v>0</v>
      </c>
      <c r="N488" s="36">
        <v>0</v>
      </c>
      <c r="O488" s="36">
        <v>0</v>
      </c>
      <c r="R488" s="52">
        <v>0</v>
      </c>
      <c r="S488" s="52">
        <v>0</v>
      </c>
      <c r="T488" s="52">
        <v>0</v>
      </c>
      <c r="U488" s="52">
        <v>0</v>
      </c>
      <c r="V488" s="52">
        <v>0</v>
      </c>
      <c r="W488" s="52">
        <v>0</v>
      </c>
      <c r="X488" s="52">
        <v>0</v>
      </c>
      <c r="Y488" s="52">
        <v>0</v>
      </c>
      <c r="Z488" s="52">
        <v>0</v>
      </c>
      <c r="AA488" s="52">
        <v>0</v>
      </c>
      <c r="AB488" s="52">
        <v>0</v>
      </c>
    </row>
    <row r="489" spans="3:28" hidden="1" x14ac:dyDescent="0.45">
      <c r="C489" s="32" t="s">
        <v>3</v>
      </c>
      <c r="D489" s="33" t="s">
        <v>20</v>
      </c>
      <c r="E489" s="39" t="s">
        <v>45</v>
      </c>
      <c r="F489" s="37" t="s">
        <v>515</v>
      </c>
      <c r="G489" s="36">
        <v>0</v>
      </c>
      <c r="H489" s="36">
        <v>0</v>
      </c>
      <c r="I489" s="36">
        <v>0</v>
      </c>
      <c r="J489" s="36">
        <v>0</v>
      </c>
      <c r="K489" s="53">
        <f t="shared" si="7"/>
        <v>626.36</v>
      </c>
      <c r="L489" s="36">
        <v>0</v>
      </c>
      <c r="M489" s="36">
        <v>0</v>
      </c>
      <c r="N489" s="36">
        <v>0</v>
      </c>
      <c r="O489" s="36">
        <v>0</v>
      </c>
      <c r="R489" s="52">
        <v>0</v>
      </c>
      <c r="S489" s="52">
        <v>0</v>
      </c>
      <c r="T489" s="52">
        <v>506.19</v>
      </c>
      <c r="U489" s="52">
        <v>0</v>
      </c>
      <c r="V489" s="52">
        <v>28.59</v>
      </c>
      <c r="W489" s="52">
        <v>0.45</v>
      </c>
      <c r="X489" s="52">
        <v>0</v>
      </c>
      <c r="Y489" s="52">
        <v>0</v>
      </c>
      <c r="Z489" s="52">
        <v>0</v>
      </c>
      <c r="AA489" s="52">
        <v>0</v>
      </c>
      <c r="AB489" s="52">
        <v>91.13</v>
      </c>
    </row>
    <row r="490" spans="3:28" hidden="1" x14ac:dyDescent="0.45">
      <c r="C490" s="32" t="s">
        <v>3</v>
      </c>
      <c r="D490" s="33" t="s">
        <v>129</v>
      </c>
      <c r="E490" s="34" t="s">
        <v>45</v>
      </c>
      <c r="F490" s="35" t="s">
        <v>539</v>
      </c>
      <c r="G490" s="36">
        <v>0</v>
      </c>
      <c r="H490" s="36">
        <v>0</v>
      </c>
      <c r="I490" s="36">
        <v>0</v>
      </c>
      <c r="J490" s="36">
        <v>0</v>
      </c>
      <c r="K490" s="53">
        <f t="shared" si="7"/>
        <v>0</v>
      </c>
      <c r="L490" s="36">
        <v>0</v>
      </c>
      <c r="M490" s="36">
        <v>0</v>
      </c>
      <c r="N490" s="36">
        <v>0</v>
      </c>
      <c r="O490" s="36">
        <v>0</v>
      </c>
      <c r="R490" s="52">
        <v>0</v>
      </c>
      <c r="S490" s="52">
        <v>0</v>
      </c>
      <c r="T490" s="52">
        <v>0</v>
      </c>
      <c r="U490" s="52">
        <v>0</v>
      </c>
      <c r="V490" s="52">
        <v>0</v>
      </c>
      <c r="W490" s="52">
        <v>0</v>
      </c>
      <c r="X490" s="52">
        <v>0</v>
      </c>
      <c r="Y490" s="52">
        <v>0</v>
      </c>
      <c r="Z490" s="52">
        <v>0</v>
      </c>
      <c r="AA490" s="52">
        <v>0</v>
      </c>
      <c r="AB490" s="52">
        <v>0</v>
      </c>
    </row>
    <row r="491" spans="3:28" hidden="1" x14ac:dyDescent="0.45">
      <c r="C491" s="32" t="s">
        <v>27</v>
      </c>
      <c r="D491" s="33" t="s">
        <v>12</v>
      </c>
      <c r="E491" s="34" t="s">
        <v>47</v>
      </c>
      <c r="F491" s="35" t="s">
        <v>540</v>
      </c>
      <c r="G491" s="36">
        <v>0</v>
      </c>
      <c r="H491" s="36">
        <v>0</v>
      </c>
      <c r="I491" s="36">
        <v>0</v>
      </c>
      <c r="J491" s="36">
        <v>0</v>
      </c>
      <c r="K491" s="53">
        <f t="shared" si="7"/>
        <v>0</v>
      </c>
      <c r="L491" s="36">
        <v>0</v>
      </c>
      <c r="M491" s="36">
        <v>0</v>
      </c>
      <c r="N491" s="36">
        <v>0</v>
      </c>
      <c r="O491" s="36">
        <v>0</v>
      </c>
      <c r="R491" s="52">
        <v>0</v>
      </c>
      <c r="S491" s="52">
        <v>0</v>
      </c>
      <c r="T491" s="52">
        <v>0</v>
      </c>
      <c r="U491" s="52">
        <v>0</v>
      </c>
      <c r="V491" s="52">
        <v>0</v>
      </c>
      <c r="W491" s="52">
        <v>0</v>
      </c>
      <c r="X491" s="52">
        <v>0</v>
      </c>
      <c r="Y491" s="52">
        <v>0</v>
      </c>
      <c r="Z491" s="52">
        <v>0</v>
      </c>
      <c r="AA491" s="52">
        <v>0</v>
      </c>
      <c r="AB491" s="52">
        <v>0</v>
      </c>
    </row>
    <row r="492" spans="3:28" hidden="1" x14ac:dyDescent="0.45">
      <c r="C492" s="32" t="s">
        <v>27</v>
      </c>
      <c r="D492" s="33" t="s">
        <v>14</v>
      </c>
      <c r="E492" s="34" t="s">
        <v>47</v>
      </c>
      <c r="F492" s="35" t="s">
        <v>541</v>
      </c>
      <c r="G492" s="36">
        <v>0</v>
      </c>
      <c r="H492" s="36">
        <v>0</v>
      </c>
      <c r="I492" s="36">
        <v>0</v>
      </c>
      <c r="J492" s="36">
        <v>0</v>
      </c>
      <c r="K492" s="53">
        <f t="shared" si="7"/>
        <v>496.91999999999996</v>
      </c>
      <c r="L492" s="36">
        <v>0</v>
      </c>
      <c r="M492" s="36">
        <v>0</v>
      </c>
      <c r="N492" s="36">
        <v>0</v>
      </c>
      <c r="O492" s="36">
        <v>0</v>
      </c>
      <c r="R492" s="52">
        <v>5.08</v>
      </c>
      <c r="S492" s="52">
        <v>0</v>
      </c>
      <c r="T492" s="52">
        <v>0</v>
      </c>
      <c r="U492" s="52">
        <v>0</v>
      </c>
      <c r="V492" s="52">
        <v>0</v>
      </c>
      <c r="W492" s="52">
        <v>0</v>
      </c>
      <c r="X492" s="52">
        <v>491.84</v>
      </c>
      <c r="Y492" s="52">
        <v>0</v>
      </c>
      <c r="Z492" s="52">
        <v>0</v>
      </c>
      <c r="AA492" s="52">
        <v>0</v>
      </c>
      <c r="AB492" s="52">
        <v>0</v>
      </c>
    </row>
    <row r="493" spans="3:28" hidden="1" x14ac:dyDescent="0.45">
      <c r="C493" s="32" t="s">
        <v>27</v>
      </c>
      <c r="D493" s="33" t="s">
        <v>15</v>
      </c>
      <c r="E493" s="34" t="s">
        <v>47</v>
      </c>
      <c r="F493" s="35" t="s">
        <v>542</v>
      </c>
      <c r="G493" s="36">
        <v>0</v>
      </c>
      <c r="H493" s="36">
        <v>0</v>
      </c>
      <c r="I493" s="36">
        <v>0</v>
      </c>
      <c r="J493" s="36">
        <v>0</v>
      </c>
      <c r="K493" s="53">
        <f t="shared" si="7"/>
        <v>0</v>
      </c>
      <c r="L493" s="36">
        <v>0</v>
      </c>
      <c r="M493" s="36">
        <v>0</v>
      </c>
      <c r="N493" s="36">
        <v>0</v>
      </c>
      <c r="O493" s="36">
        <v>0</v>
      </c>
      <c r="R493" s="52">
        <v>0</v>
      </c>
      <c r="S493" s="52">
        <v>0</v>
      </c>
      <c r="T493" s="52">
        <v>0</v>
      </c>
      <c r="U493" s="52">
        <v>0</v>
      </c>
      <c r="V493" s="52">
        <v>0</v>
      </c>
      <c r="W493" s="52">
        <v>0</v>
      </c>
      <c r="X493" s="52">
        <v>0</v>
      </c>
      <c r="Y493" s="52">
        <v>0</v>
      </c>
      <c r="Z493" s="52">
        <v>0</v>
      </c>
      <c r="AA493" s="52">
        <v>0</v>
      </c>
      <c r="AB493" s="52">
        <v>0</v>
      </c>
    </row>
    <row r="494" spans="3:28" hidden="1" x14ac:dyDescent="0.45">
      <c r="C494" s="32" t="s">
        <v>27</v>
      </c>
      <c r="D494" s="33" t="s">
        <v>16</v>
      </c>
      <c r="E494" s="34" t="s">
        <v>47</v>
      </c>
      <c r="F494" s="35" t="s">
        <v>543</v>
      </c>
      <c r="G494" s="36">
        <v>0</v>
      </c>
      <c r="H494" s="36">
        <v>0</v>
      </c>
      <c r="I494" s="36">
        <v>0</v>
      </c>
      <c r="J494" s="36">
        <v>0</v>
      </c>
      <c r="K494" s="53">
        <f t="shared" si="7"/>
        <v>0</v>
      </c>
      <c r="L494" s="36">
        <v>0</v>
      </c>
      <c r="M494" s="36">
        <v>0</v>
      </c>
      <c r="N494" s="36">
        <v>0</v>
      </c>
      <c r="O494" s="36">
        <v>0</v>
      </c>
      <c r="R494" s="52">
        <v>0</v>
      </c>
      <c r="S494" s="52">
        <v>0</v>
      </c>
      <c r="T494" s="52">
        <v>0</v>
      </c>
      <c r="U494" s="52">
        <v>0</v>
      </c>
      <c r="V494" s="52">
        <v>0</v>
      </c>
      <c r="W494" s="52">
        <v>0</v>
      </c>
      <c r="X494" s="52">
        <v>0</v>
      </c>
      <c r="Y494" s="52">
        <v>0</v>
      </c>
      <c r="Z494" s="52">
        <v>0</v>
      </c>
      <c r="AA494" s="52">
        <v>0</v>
      </c>
      <c r="AB494" s="52">
        <v>0</v>
      </c>
    </row>
    <row r="495" spans="3:28" hidden="1" x14ac:dyDescent="0.45">
      <c r="C495" s="32" t="s">
        <v>27</v>
      </c>
      <c r="D495" s="33" t="s">
        <v>17</v>
      </c>
      <c r="E495" s="34" t="s">
        <v>47</v>
      </c>
      <c r="F495" s="35" t="s">
        <v>544</v>
      </c>
      <c r="G495" s="36">
        <v>0</v>
      </c>
      <c r="H495" s="36">
        <v>0</v>
      </c>
      <c r="I495" s="36">
        <v>0</v>
      </c>
      <c r="J495" s="36">
        <v>0</v>
      </c>
      <c r="K495" s="53">
        <f t="shared" si="7"/>
        <v>0</v>
      </c>
      <c r="L495" s="36">
        <v>0</v>
      </c>
      <c r="M495" s="36">
        <v>0</v>
      </c>
      <c r="N495" s="36">
        <v>0</v>
      </c>
      <c r="O495" s="36">
        <v>0</v>
      </c>
      <c r="R495" s="52">
        <v>0</v>
      </c>
      <c r="S495" s="52">
        <v>0</v>
      </c>
      <c r="T495" s="52">
        <v>0</v>
      </c>
      <c r="U495" s="52">
        <v>0</v>
      </c>
      <c r="V495" s="52">
        <v>0</v>
      </c>
      <c r="W495" s="52">
        <v>0</v>
      </c>
      <c r="X495" s="52">
        <v>0</v>
      </c>
      <c r="Y495" s="52">
        <v>0</v>
      </c>
      <c r="Z495" s="52">
        <v>0</v>
      </c>
      <c r="AA495" s="52">
        <v>0</v>
      </c>
      <c r="AB495" s="52">
        <v>0</v>
      </c>
    </row>
    <row r="496" spans="3:28" hidden="1" x14ac:dyDescent="0.45">
      <c r="C496" s="32" t="s">
        <v>27</v>
      </c>
      <c r="D496" s="33" t="s">
        <v>18</v>
      </c>
      <c r="E496" s="34" t="s">
        <v>47</v>
      </c>
      <c r="F496" s="35" t="s">
        <v>545</v>
      </c>
      <c r="G496" s="36">
        <v>0</v>
      </c>
      <c r="H496" s="36">
        <v>0</v>
      </c>
      <c r="I496" s="36">
        <v>0</v>
      </c>
      <c r="J496" s="36">
        <v>0</v>
      </c>
      <c r="K496" s="53">
        <f t="shared" si="7"/>
        <v>0</v>
      </c>
      <c r="L496" s="36">
        <v>0</v>
      </c>
      <c r="M496" s="36">
        <v>0</v>
      </c>
      <c r="N496" s="36">
        <v>0</v>
      </c>
      <c r="O496" s="36">
        <v>0</v>
      </c>
      <c r="R496" s="52">
        <v>0</v>
      </c>
      <c r="S496" s="52">
        <v>0</v>
      </c>
      <c r="T496" s="52">
        <v>0</v>
      </c>
      <c r="U496" s="52">
        <v>0</v>
      </c>
      <c r="V496" s="52">
        <v>0</v>
      </c>
      <c r="W496" s="52">
        <v>0</v>
      </c>
      <c r="X496" s="52">
        <v>0</v>
      </c>
      <c r="Y496" s="52">
        <v>0</v>
      </c>
      <c r="Z496" s="52">
        <v>0</v>
      </c>
      <c r="AA496" s="52">
        <v>0</v>
      </c>
      <c r="AB496" s="52">
        <v>0</v>
      </c>
    </row>
    <row r="497" spans="3:28" hidden="1" x14ac:dyDescent="0.45">
      <c r="C497" s="32" t="s">
        <v>27</v>
      </c>
      <c r="D497" s="33" t="s">
        <v>19</v>
      </c>
      <c r="E497" s="34" t="s">
        <v>47</v>
      </c>
      <c r="F497" s="35" t="s">
        <v>47</v>
      </c>
      <c r="G497" s="36">
        <v>0</v>
      </c>
      <c r="H497" s="36">
        <v>0</v>
      </c>
      <c r="I497" s="36">
        <v>0</v>
      </c>
      <c r="J497" s="36">
        <v>0</v>
      </c>
      <c r="K497" s="53">
        <f t="shared" si="7"/>
        <v>604.76</v>
      </c>
      <c r="L497" s="36">
        <v>0</v>
      </c>
      <c r="M497" s="36">
        <v>0</v>
      </c>
      <c r="N497" s="36">
        <v>0</v>
      </c>
      <c r="O497" s="36">
        <v>0</v>
      </c>
      <c r="R497" s="52">
        <v>0</v>
      </c>
      <c r="S497" s="52">
        <v>0</v>
      </c>
      <c r="T497" s="52">
        <v>0</v>
      </c>
      <c r="U497" s="52">
        <v>0</v>
      </c>
      <c r="V497" s="52">
        <v>0</v>
      </c>
      <c r="W497" s="52">
        <v>0</v>
      </c>
      <c r="X497" s="52">
        <f>579.2+25.56</f>
        <v>604.76</v>
      </c>
      <c r="Y497" s="52">
        <v>0</v>
      </c>
      <c r="Z497" s="52">
        <v>0</v>
      </c>
      <c r="AA497" s="52">
        <v>0</v>
      </c>
      <c r="AB497" s="52">
        <v>0</v>
      </c>
    </row>
    <row r="498" spans="3:28" hidden="1" x14ac:dyDescent="0.45">
      <c r="C498" s="32" t="s">
        <v>27</v>
      </c>
      <c r="D498" s="33" t="s">
        <v>20</v>
      </c>
      <c r="E498" s="34" t="s">
        <v>47</v>
      </c>
      <c r="F498" s="35" t="s">
        <v>546</v>
      </c>
      <c r="G498" s="36">
        <v>0</v>
      </c>
      <c r="H498" s="36">
        <v>0</v>
      </c>
      <c r="I498" s="36">
        <v>0</v>
      </c>
      <c r="J498" s="36">
        <v>0</v>
      </c>
      <c r="K498" s="53">
        <f t="shared" si="7"/>
        <v>84.03</v>
      </c>
      <c r="L498" s="36">
        <v>0</v>
      </c>
      <c r="M498" s="36">
        <v>0</v>
      </c>
      <c r="N498" s="36">
        <v>0</v>
      </c>
      <c r="O498" s="36">
        <v>0</v>
      </c>
      <c r="R498" s="52">
        <v>0</v>
      </c>
      <c r="S498" s="52">
        <v>0</v>
      </c>
      <c r="T498" s="52">
        <v>0</v>
      </c>
      <c r="U498" s="52">
        <v>0</v>
      </c>
      <c r="V498" s="52">
        <v>0</v>
      </c>
      <c r="W498" s="52">
        <v>0</v>
      </c>
      <c r="X498" s="52">
        <v>84.03</v>
      </c>
      <c r="Y498" s="52">
        <v>0</v>
      </c>
      <c r="Z498" s="52">
        <v>0</v>
      </c>
      <c r="AA498" s="52">
        <v>0</v>
      </c>
      <c r="AB498" s="52">
        <v>0</v>
      </c>
    </row>
    <row r="499" spans="3:28" hidden="1" x14ac:dyDescent="0.45">
      <c r="C499" s="32" t="s">
        <v>27</v>
      </c>
      <c r="D499" s="33" t="s">
        <v>21</v>
      </c>
      <c r="E499" s="34" t="s">
        <v>47</v>
      </c>
      <c r="F499" s="35" t="s">
        <v>547</v>
      </c>
      <c r="G499" s="36">
        <v>0</v>
      </c>
      <c r="H499" s="36">
        <v>0</v>
      </c>
      <c r="I499" s="36">
        <v>0</v>
      </c>
      <c r="J499" s="36">
        <v>0</v>
      </c>
      <c r="K499" s="53">
        <f t="shared" si="7"/>
        <v>0</v>
      </c>
      <c r="L499" s="36">
        <v>0</v>
      </c>
      <c r="M499" s="36">
        <v>0</v>
      </c>
      <c r="N499" s="36">
        <v>0</v>
      </c>
      <c r="O499" s="36">
        <v>0</v>
      </c>
      <c r="R499" s="52">
        <v>0</v>
      </c>
      <c r="S499" s="52">
        <v>0</v>
      </c>
      <c r="T499" s="52">
        <v>0</v>
      </c>
      <c r="U499" s="52">
        <v>0</v>
      </c>
      <c r="V499" s="52">
        <v>0</v>
      </c>
      <c r="W499" s="52">
        <v>0</v>
      </c>
      <c r="X499" s="52">
        <v>0</v>
      </c>
      <c r="Y499" s="52">
        <v>0</v>
      </c>
      <c r="Z499" s="52">
        <v>0</v>
      </c>
      <c r="AA499" s="52">
        <v>0</v>
      </c>
      <c r="AB499" s="52">
        <v>0</v>
      </c>
    </row>
    <row r="500" spans="3:28" hidden="1" x14ac:dyDescent="0.45">
      <c r="C500" s="32" t="s">
        <v>27</v>
      </c>
      <c r="D500" s="33" t="s">
        <v>22</v>
      </c>
      <c r="E500" s="34" t="s">
        <v>47</v>
      </c>
      <c r="F500" s="35" t="s">
        <v>548</v>
      </c>
      <c r="G500" s="36">
        <v>0</v>
      </c>
      <c r="H500" s="36">
        <v>0</v>
      </c>
      <c r="I500" s="36">
        <v>0</v>
      </c>
      <c r="J500" s="36">
        <v>0</v>
      </c>
      <c r="K500" s="53">
        <f t="shared" si="7"/>
        <v>0</v>
      </c>
      <c r="L500" s="36">
        <v>0</v>
      </c>
      <c r="M500" s="36">
        <v>0</v>
      </c>
      <c r="N500" s="36">
        <v>0</v>
      </c>
      <c r="O500" s="36">
        <v>0</v>
      </c>
      <c r="R500" s="52">
        <v>0</v>
      </c>
      <c r="S500" s="52">
        <v>0</v>
      </c>
      <c r="T500" s="52">
        <v>0</v>
      </c>
      <c r="U500" s="52">
        <v>0</v>
      </c>
      <c r="V500" s="52">
        <v>0</v>
      </c>
      <c r="W500" s="52">
        <v>0</v>
      </c>
      <c r="X500" s="52">
        <v>0</v>
      </c>
      <c r="Y500" s="52">
        <v>0</v>
      </c>
      <c r="Z500" s="52">
        <v>0</v>
      </c>
      <c r="AA500" s="52">
        <v>0</v>
      </c>
      <c r="AB500" s="52">
        <v>0</v>
      </c>
    </row>
    <row r="501" spans="3:28" hidden="1" x14ac:dyDescent="0.45">
      <c r="C501" s="32" t="s">
        <v>27</v>
      </c>
      <c r="D501" s="33" t="s">
        <v>23</v>
      </c>
      <c r="E501" s="34" t="s">
        <v>47</v>
      </c>
      <c r="F501" s="35" t="s">
        <v>549</v>
      </c>
      <c r="G501" s="36">
        <v>0</v>
      </c>
      <c r="H501" s="36">
        <v>0</v>
      </c>
      <c r="I501" s="36">
        <v>0</v>
      </c>
      <c r="J501" s="36">
        <v>0</v>
      </c>
      <c r="K501" s="53">
        <f t="shared" si="7"/>
        <v>0</v>
      </c>
      <c r="L501" s="36">
        <v>0</v>
      </c>
      <c r="M501" s="36">
        <v>0</v>
      </c>
      <c r="N501" s="36">
        <v>0</v>
      </c>
      <c r="O501" s="36">
        <v>0</v>
      </c>
      <c r="R501" s="52">
        <v>0</v>
      </c>
      <c r="S501" s="52">
        <v>0</v>
      </c>
      <c r="T501" s="52">
        <v>0</v>
      </c>
      <c r="U501" s="52">
        <v>0</v>
      </c>
      <c r="V501" s="52">
        <v>0</v>
      </c>
      <c r="W501" s="52">
        <v>0</v>
      </c>
      <c r="X501" s="52">
        <v>0</v>
      </c>
      <c r="Y501" s="52">
        <v>0</v>
      </c>
      <c r="Z501" s="52">
        <v>0</v>
      </c>
      <c r="AA501" s="52">
        <v>0</v>
      </c>
      <c r="AB501" s="52">
        <v>0</v>
      </c>
    </row>
    <row r="502" spans="3:28" hidden="1" x14ac:dyDescent="0.45">
      <c r="C502" s="32" t="s">
        <v>27</v>
      </c>
      <c r="D502" s="33" t="s">
        <v>24</v>
      </c>
      <c r="E502" s="34" t="s">
        <v>47</v>
      </c>
      <c r="F502" s="35" t="s">
        <v>550</v>
      </c>
      <c r="G502" s="36">
        <v>0</v>
      </c>
      <c r="H502" s="36">
        <v>0</v>
      </c>
      <c r="I502" s="36">
        <v>0</v>
      </c>
      <c r="J502" s="36">
        <v>0</v>
      </c>
      <c r="K502" s="53">
        <f t="shared" si="7"/>
        <v>17.23</v>
      </c>
      <c r="L502" s="36">
        <v>0</v>
      </c>
      <c r="M502" s="36">
        <v>0</v>
      </c>
      <c r="N502" s="36">
        <v>0</v>
      </c>
      <c r="O502" s="36">
        <v>0</v>
      </c>
      <c r="R502" s="52">
        <v>0</v>
      </c>
      <c r="S502" s="52">
        <v>0</v>
      </c>
      <c r="T502" s="52">
        <v>0</v>
      </c>
      <c r="U502" s="52">
        <v>0</v>
      </c>
      <c r="V502" s="52">
        <v>0</v>
      </c>
      <c r="W502" s="52">
        <v>0</v>
      </c>
      <c r="X502" s="52">
        <v>17.23</v>
      </c>
      <c r="Y502" s="52">
        <v>0</v>
      </c>
      <c r="Z502" s="52">
        <v>0</v>
      </c>
      <c r="AA502" s="52">
        <v>0</v>
      </c>
      <c r="AB502" s="52">
        <v>0</v>
      </c>
    </row>
    <row r="503" spans="3:28" hidden="1" x14ac:dyDescent="0.45">
      <c r="C503" s="32" t="s">
        <v>27</v>
      </c>
      <c r="D503" s="33" t="s">
        <v>25</v>
      </c>
      <c r="E503" s="39" t="s">
        <v>47</v>
      </c>
      <c r="F503" s="37" t="s">
        <v>551</v>
      </c>
      <c r="G503" s="36">
        <v>0</v>
      </c>
      <c r="H503" s="36">
        <v>0</v>
      </c>
      <c r="I503" s="36">
        <v>0</v>
      </c>
      <c r="J503" s="36">
        <v>0</v>
      </c>
      <c r="K503" s="53">
        <f t="shared" si="7"/>
        <v>0</v>
      </c>
      <c r="L503" s="36">
        <v>0</v>
      </c>
      <c r="M503" s="36">
        <v>0</v>
      </c>
      <c r="N503" s="36">
        <v>0</v>
      </c>
      <c r="O503" s="36">
        <v>0</v>
      </c>
      <c r="R503" s="52">
        <v>0</v>
      </c>
      <c r="S503" s="52">
        <v>0</v>
      </c>
      <c r="T503" s="52">
        <v>0</v>
      </c>
      <c r="U503" s="52">
        <v>0</v>
      </c>
      <c r="V503" s="52">
        <v>0</v>
      </c>
      <c r="W503" s="52">
        <v>0</v>
      </c>
      <c r="X503" s="52">
        <v>0</v>
      </c>
      <c r="Y503" s="52">
        <v>0</v>
      </c>
      <c r="Z503" s="52">
        <v>0</v>
      </c>
      <c r="AA503" s="52">
        <v>0</v>
      </c>
      <c r="AB503" s="52">
        <v>0</v>
      </c>
    </row>
    <row r="504" spans="3:28" hidden="1" x14ac:dyDescent="0.45">
      <c r="C504" s="32" t="s">
        <v>27</v>
      </c>
      <c r="D504" s="33" t="s">
        <v>26</v>
      </c>
      <c r="E504" s="34" t="s">
        <v>47</v>
      </c>
      <c r="F504" s="35" t="s">
        <v>552</v>
      </c>
      <c r="G504" s="36">
        <v>0</v>
      </c>
      <c r="H504" s="36">
        <v>0</v>
      </c>
      <c r="I504" s="36">
        <v>0</v>
      </c>
      <c r="J504" s="36">
        <v>0</v>
      </c>
      <c r="K504" s="53">
        <f t="shared" si="7"/>
        <v>2.5499999999999998</v>
      </c>
      <c r="L504" s="36">
        <v>0</v>
      </c>
      <c r="M504" s="36">
        <v>0</v>
      </c>
      <c r="N504" s="36">
        <v>0</v>
      </c>
      <c r="O504" s="36">
        <v>0</v>
      </c>
      <c r="R504" s="52">
        <v>0</v>
      </c>
      <c r="S504" s="52">
        <v>0</v>
      </c>
      <c r="T504" s="52">
        <v>0</v>
      </c>
      <c r="U504" s="52">
        <v>0</v>
      </c>
      <c r="V504" s="52">
        <v>0</v>
      </c>
      <c r="W504" s="52">
        <v>0</v>
      </c>
      <c r="X504" s="52">
        <v>2.5499999999999998</v>
      </c>
      <c r="Y504" s="52">
        <v>0</v>
      </c>
      <c r="Z504" s="52">
        <v>0</v>
      </c>
      <c r="AA504" s="52">
        <v>0</v>
      </c>
      <c r="AB504" s="52">
        <v>0</v>
      </c>
    </row>
    <row r="505" spans="3:28" hidden="1" x14ac:dyDescent="0.45">
      <c r="C505" s="32" t="s">
        <v>27</v>
      </c>
      <c r="D505" s="33" t="s">
        <v>3</v>
      </c>
      <c r="E505" s="34" t="s">
        <v>47</v>
      </c>
      <c r="F505" s="35" t="s">
        <v>553</v>
      </c>
      <c r="G505" s="36">
        <v>0</v>
      </c>
      <c r="H505" s="36">
        <v>0</v>
      </c>
      <c r="I505" s="36">
        <v>0</v>
      </c>
      <c r="J505" s="36">
        <v>0</v>
      </c>
      <c r="K505" s="53">
        <f t="shared" si="7"/>
        <v>21.96</v>
      </c>
      <c r="L505" s="36">
        <v>0</v>
      </c>
      <c r="M505" s="36">
        <v>0</v>
      </c>
      <c r="N505" s="36">
        <v>0</v>
      </c>
      <c r="O505" s="36">
        <v>0</v>
      </c>
      <c r="R505" s="52">
        <v>10.07</v>
      </c>
      <c r="S505" s="52">
        <v>0</v>
      </c>
      <c r="T505" s="52">
        <v>0</v>
      </c>
      <c r="U505" s="52">
        <v>0</v>
      </c>
      <c r="V505" s="52">
        <v>0</v>
      </c>
      <c r="W505" s="52">
        <v>0</v>
      </c>
      <c r="X505" s="52">
        <v>11.89</v>
      </c>
      <c r="Y505" s="52">
        <v>0</v>
      </c>
      <c r="Z505" s="52">
        <v>0</v>
      </c>
      <c r="AA505" s="52">
        <v>0</v>
      </c>
      <c r="AB505" s="52">
        <v>0</v>
      </c>
    </row>
    <row r="506" spans="3:28" hidden="1" x14ac:dyDescent="0.45">
      <c r="C506" s="32" t="s">
        <v>27</v>
      </c>
      <c r="D506" s="33" t="s">
        <v>27</v>
      </c>
      <c r="E506" s="34" t="s">
        <v>47</v>
      </c>
      <c r="F506" s="35" t="s">
        <v>554</v>
      </c>
      <c r="G506" s="36">
        <v>0</v>
      </c>
      <c r="H506" s="36">
        <v>0</v>
      </c>
      <c r="I506" s="36">
        <v>0</v>
      </c>
      <c r="J506" s="36">
        <v>0</v>
      </c>
      <c r="K506" s="53">
        <f t="shared" si="7"/>
        <v>0</v>
      </c>
      <c r="L506" s="36">
        <v>0</v>
      </c>
      <c r="M506" s="36">
        <v>0</v>
      </c>
      <c r="N506" s="36">
        <v>0</v>
      </c>
      <c r="O506" s="36">
        <v>0</v>
      </c>
      <c r="R506" s="52">
        <v>0</v>
      </c>
      <c r="S506" s="52">
        <v>0</v>
      </c>
      <c r="T506" s="52">
        <v>0</v>
      </c>
      <c r="U506" s="52">
        <v>0</v>
      </c>
      <c r="V506" s="52">
        <v>0</v>
      </c>
      <c r="W506" s="52">
        <v>0</v>
      </c>
      <c r="X506" s="52">
        <v>0</v>
      </c>
      <c r="Y506" s="52">
        <v>0</v>
      </c>
      <c r="Z506" s="52">
        <v>0</v>
      </c>
      <c r="AA506" s="52">
        <v>0</v>
      </c>
      <c r="AB506" s="52">
        <v>0</v>
      </c>
    </row>
    <row r="507" spans="3:28" hidden="1" x14ac:dyDescent="0.45">
      <c r="C507" s="32" t="s">
        <v>4</v>
      </c>
      <c r="D507" s="33" t="s">
        <v>12</v>
      </c>
      <c r="E507" s="34" t="s">
        <v>48</v>
      </c>
      <c r="F507" s="35" t="s">
        <v>555</v>
      </c>
      <c r="G507" s="36">
        <v>0</v>
      </c>
      <c r="H507" s="36">
        <v>0</v>
      </c>
      <c r="I507" s="36">
        <v>0</v>
      </c>
      <c r="J507" s="36">
        <v>0</v>
      </c>
      <c r="K507" s="53">
        <f t="shared" si="7"/>
        <v>0</v>
      </c>
      <c r="L507" s="36">
        <v>0</v>
      </c>
      <c r="M507" s="36">
        <v>0</v>
      </c>
      <c r="N507" s="36">
        <v>0</v>
      </c>
      <c r="O507" s="36">
        <v>0</v>
      </c>
      <c r="R507" s="52">
        <v>0</v>
      </c>
      <c r="S507" s="52">
        <v>0</v>
      </c>
      <c r="T507" s="52">
        <v>0</v>
      </c>
      <c r="U507" s="52">
        <v>0</v>
      </c>
      <c r="V507" s="52">
        <v>0</v>
      </c>
      <c r="W507" s="52">
        <v>0</v>
      </c>
      <c r="X507" s="52">
        <v>0</v>
      </c>
      <c r="Y507" s="52">
        <v>0</v>
      </c>
      <c r="Z507" s="52">
        <v>0</v>
      </c>
      <c r="AA507" s="52">
        <v>0</v>
      </c>
      <c r="AB507" s="52">
        <v>0</v>
      </c>
    </row>
    <row r="508" spans="3:28" hidden="1" x14ac:dyDescent="0.45">
      <c r="C508" s="32" t="s">
        <v>4</v>
      </c>
      <c r="D508" s="33" t="s">
        <v>14</v>
      </c>
      <c r="E508" s="34" t="s">
        <v>48</v>
      </c>
      <c r="F508" s="38" t="s">
        <v>556</v>
      </c>
      <c r="G508" s="36">
        <v>0</v>
      </c>
      <c r="H508" s="36">
        <v>0</v>
      </c>
      <c r="I508" s="36">
        <v>0</v>
      </c>
      <c r="J508" s="36">
        <v>0</v>
      </c>
      <c r="K508" s="53">
        <f t="shared" si="7"/>
        <v>0</v>
      </c>
      <c r="L508" s="36">
        <v>0</v>
      </c>
      <c r="M508" s="36">
        <v>0</v>
      </c>
      <c r="N508" s="36">
        <v>0</v>
      </c>
      <c r="O508" s="36">
        <v>0</v>
      </c>
      <c r="R508" s="52">
        <v>0</v>
      </c>
      <c r="S508" s="52">
        <v>0</v>
      </c>
      <c r="T508" s="52">
        <v>0</v>
      </c>
      <c r="U508" s="52">
        <v>0</v>
      </c>
      <c r="V508" s="52">
        <v>0</v>
      </c>
      <c r="W508" s="52">
        <v>0</v>
      </c>
      <c r="X508" s="52">
        <v>0</v>
      </c>
      <c r="Y508" s="52">
        <v>0</v>
      </c>
      <c r="Z508" s="52">
        <v>0</v>
      </c>
      <c r="AA508" s="52">
        <v>0</v>
      </c>
      <c r="AB508" s="52">
        <v>0</v>
      </c>
    </row>
    <row r="509" spans="3:28" hidden="1" x14ac:dyDescent="0.45">
      <c r="C509" s="32" t="s">
        <v>4</v>
      </c>
      <c r="D509" s="33" t="s">
        <v>15</v>
      </c>
      <c r="E509" s="34" t="s">
        <v>48</v>
      </c>
      <c r="F509" s="35" t="s">
        <v>557</v>
      </c>
      <c r="G509" s="36">
        <v>0</v>
      </c>
      <c r="H509" s="36">
        <v>0</v>
      </c>
      <c r="I509" s="36">
        <v>0</v>
      </c>
      <c r="J509" s="36">
        <v>0</v>
      </c>
      <c r="K509" s="53">
        <f t="shared" si="7"/>
        <v>0</v>
      </c>
      <c r="L509" s="36">
        <v>0</v>
      </c>
      <c r="M509" s="36">
        <v>0</v>
      </c>
      <c r="N509" s="36">
        <v>0</v>
      </c>
      <c r="O509" s="36">
        <v>0</v>
      </c>
      <c r="R509" s="52">
        <v>0</v>
      </c>
      <c r="S509" s="52">
        <v>0</v>
      </c>
      <c r="T509" s="52">
        <v>0</v>
      </c>
      <c r="U509" s="52">
        <v>0</v>
      </c>
      <c r="V509" s="52">
        <v>0</v>
      </c>
      <c r="W509" s="52">
        <v>0</v>
      </c>
      <c r="X509" s="52">
        <v>0</v>
      </c>
      <c r="Y509" s="52">
        <v>0</v>
      </c>
      <c r="Z509" s="52">
        <v>0</v>
      </c>
      <c r="AA509" s="52">
        <v>0</v>
      </c>
      <c r="AB509" s="52">
        <v>0</v>
      </c>
    </row>
    <row r="510" spans="3:28" hidden="1" x14ac:dyDescent="0.45">
      <c r="C510" s="32" t="s">
        <v>4</v>
      </c>
      <c r="D510" s="33" t="s">
        <v>16</v>
      </c>
      <c r="E510" s="34" t="s">
        <v>48</v>
      </c>
      <c r="F510" s="35" t="s">
        <v>558</v>
      </c>
      <c r="G510" s="36">
        <v>0</v>
      </c>
      <c r="H510" s="36">
        <v>0</v>
      </c>
      <c r="I510" s="36">
        <v>0</v>
      </c>
      <c r="J510" s="36">
        <v>0</v>
      </c>
      <c r="K510" s="53">
        <f t="shared" si="7"/>
        <v>0</v>
      </c>
      <c r="L510" s="36">
        <v>0</v>
      </c>
      <c r="M510" s="36">
        <v>0</v>
      </c>
      <c r="N510" s="36">
        <v>0</v>
      </c>
      <c r="O510" s="36">
        <v>0</v>
      </c>
      <c r="R510" s="52">
        <v>0</v>
      </c>
      <c r="S510" s="52">
        <v>0</v>
      </c>
      <c r="T510" s="52">
        <v>0</v>
      </c>
      <c r="U510" s="52">
        <v>0</v>
      </c>
      <c r="V510" s="52">
        <v>0</v>
      </c>
      <c r="W510" s="52">
        <v>0</v>
      </c>
      <c r="X510" s="52">
        <v>0</v>
      </c>
      <c r="Y510" s="52">
        <v>0</v>
      </c>
      <c r="Z510" s="52">
        <v>0</v>
      </c>
      <c r="AA510" s="52">
        <v>0</v>
      </c>
      <c r="AB510" s="52">
        <v>0</v>
      </c>
    </row>
    <row r="511" spans="3:28" hidden="1" x14ac:dyDescent="0.45">
      <c r="C511" s="32" t="s">
        <v>4</v>
      </c>
      <c r="D511" s="33" t="s">
        <v>17</v>
      </c>
      <c r="E511" s="34" t="s">
        <v>48</v>
      </c>
      <c r="F511" s="35" t="s">
        <v>559</v>
      </c>
      <c r="G511" s="36">
        <v>0</v>
      </c>
      <c r="H511" s="36">
        <v>0</v>
      </c>
      <c r="I511" s="36">
        <v>0</v>
      </c>
      <c r="J511" s="36">
        <v>0</v>
      </c>
      <c r="K511" s="53">
        <f t="shared" si="7"/>
        <v>0</v>
      </c>
      <c r="L511" s="36">
        <v>0</v>
      </c>
      <c r="M511" s="36">
        <v>0</v>
      </c>
      <c r="N511" s="36">
        <v>0</v>
      </c>
      <c r="O511" s="36">
        <v>0</v>
      </c>
      <c r="R511" s="52">
        <v>0</v>
      </c>
      <c r="S511" s="52">
        <v>0</v>
      </c>
      <c r="T511" s="52">
        <v>0</v>
      </c>
      <c r="U511" s="52">
        <v>0</v>
      </c>
      <c r="V511" s="52">
        <v>0</v>
      </c>
      <c r="W511" s="52">
        <v>0</v>
      </c>
      <c r="X511" s="52">
        <v>0</v>
      </c>
      <c r="Y511" s="52">
        <v>0</v>
      </c>
      <c r="Z511" s="52">
        <v>0</v>
      </c>
      <c r="AA511" s="52">
        <v>0</v>
      </c>
      <c r="AB511" s="52">
        <v>0</v>
      </c>
    </row>
    <row r="512" spans="3:28" hidden="1" x14ac:dyDescent="0.45">
      <c r="C512" s="32" t="s">
        <v>4</v>
      </c>
      <c r="D512" s="33" t="s">
        <v>18</v>
      </c>
      <c r="E512" s="34" t="s">
        <v>48</v>
      </c>
      <c r="F512" s="35" t="s">
        <v>560</v>
      </c>
      <c r="G512" s="36">
        <v>0</v>
      </c>
      <c r="H512" s="36">
        <v>0</v>
      </c>
      <c r="I512" s="36">
        <v>0</v>
      </c>
      <c r="J512" s="36">
        <v>0</v>
      </c>
      <c r="K512" s="53">
        <f t="shared" si="7"/>
        <v>0</v>
      </c>
      <c r="L512" s="36">
        <v>0</v>
      </c>
      <c r="M512" s="36">
        <v>0</v>
      </c>
      <c r="N512" s="36">
        <v>0</v>
      </c>
      <c r="O512" s="36">
        <v>0</v>
      </c>
      <c r="R512" s="52">
        <v>0</v>
      </c>
      <c r="S512" s="52">
        <v>0</v>
      </c>
      <c r="T512" s="52">
        <v>0</v>
      </c>
      <c r="U512" s="52">
        <v>0</v>
      </c>
      <c r="V512" s="52">
        <v>0</v>
      </c>
      <c r="W512" s="52">
        <v>0</v>
      </c>
      <c r="X512" s="52">
        <v>0</v>
      </c>
      <c r="Y512" s="52">
        <v>0</v>
      </c>
      <c r="Z512" s="52">
        <v>0</v>
      </c>
      <c r="AA512" s="52">
        <v>0</v>
      </c>
      <c r="AB512" s="52">
        <v>0</v>
      </c>
    </row>
    <row r="513" spans="3:28" hidden="1" x14ac:dyDescent="0.45">
      <c r="C513" s="32" t="s">
        <v>4</v>
      </c>
      <c r="D513" s="33" t="s">
        <v>19</v>
      </c>
      <c r="E513" s="34" t="s">
        <v>48</v>
      </c>
      <c r="F513" s="35" t="s">
        <v>561</v>
      </c>
      <c r="G513" s="36">
        <v>0</v>
      </c>
      <c r="H513" s="36">
        <v>0</v>
      </c>
      <c r="I513" s="36">
        <v>0</v>
      </c>
      <c r="J513" s="36">
        <v>0</v>
      </c>
      <c r="K513" s="53">
        <f t="shared" si="7"/>
        <v>0</v>
      </c>
      <c r="L513" s="36">
        <v>0</v>
      </c>
      <c r="M513" s="36">
        <v>0</v>
      </c>
      <c r="N513" s="36">
        <v>0</v>
      </c>
      <c r="O513" s="36">
        <v>0</v>
      </c>
      <c r="R513" s="52">
        <v>0</v>
      </c>
      <c r="S513" s="52">
        <v>0</v>
      </c>
      <c r="T513" s="52">
        <v>0</v>
      </c>
      <c r="U513" s="52">
        <v>0</v>
      </c>
      <c r="V513" s="52">
        <v>0</v>
      </c>
      <c r="W513" s="52">
        <v>0</v>
      </c>
      <c r="X513" s="52">
        <v>0</v>
      </c>
      <c r="Y513" s="52">
        <v>0</v>
      </c>
      <c r="Z513" s="52">
        <v>0</v>
      </c>
      <c r="AA513" s="52">
        <v>0</v>
      </c>
      <c r="AB513" s="52">
        <v>0</v>
      </c>
    </row>
    <row r="514" spans="3:28" hidden="1" x14ac:dyDescent="0.45">
      <c r="C514" s="32" t="s">
        <v>4</v>
      </c>
      <c r="D514" s="33" t="s">
        <v>20</v>
      </c>
      <c r="E514" s="34" t="s">
        <v>48</v>
      </c>
      <c r="F514" s="38" t="s">
        <v>562</v>
      </c>
      <c r="G514" s="36">
        <v>0</v>
      </c>
      <c r="H514" s="36">
        <v>0</v>
      </c>
      <c r="I514" s="36">
        <v>0</v>
      </c>
      <c r="J514" s="36">
        <v>0</v>
      </c>
      <c r="K514" s="53">
        <f t="shared" si="7"/>
        <v>0</v>
      </c>
      <c r="L514" s="36">
        <v>0</v>
      </c>
      <c r="M514" s="36">
        <v>0</v>
      </c>
      <c r="N514" s="36">
        <v>0</v>
      </c>
      <c r="O514" s="36">
        <v>0</v>
      </c>
      <c r="R514" s="52">
        <v>0</v>
      </c>
      <c r="S514" s="52">
        <v>0</v>
      </c>
      <c r="T514" s="52">
        <v>0</v>
      </c>
      <c r="U514" s="52">
        <v>0</v>
      </c>
      <c r="V514" s="52">
        <v>0</v>
      </c>
      <c r="W514" s="52">
        <v>0</v>
      </c>
      <c r="X514" s="52">
        <v>0</v>
      </c>
      <c r="Y514" s="52">
        <v>0</v>
      </c>
      <c r="Z514" s="52">
        <v>0</v>
      </c>
      <c r="AA514" s="52">
        <v>0</v>
      </c>
      <c r="AB514" s="52">
        <v>0</v>
      </c>
    </row>
    <row r="515" spans="3:28" hidden="1" x14ac:dyDescent="0.45">
      <c r="C515" s="32" t="s">
        <v>4</v>
      </c>
      <c r="D515" s="33" t="s">
        <v>21</v>
      </c>
      <c r="E515" s="34" t="s">
        <v>48</v>
      </c>
      <c r="F515" s="35" t="s">
        <v>563</v>
      </c>
      <c r="G515" s="36">
        <v>0</v>
      </c>
      <c r="H515" s="36">
        <v>0</v>
      </c>
      <c r="I515" s="36">
        <v>0</v>
      </c>
      <c r="J515" s="36">
        <v>0</v>
      </c>
      <c r="K515" s="53">
        <f t="shared" si="7"/>
        <v>0</v>
      </c>
      <c r="L515" s="36">
        <v>0</v>
      </c>
      <c r="M515" s="36">
        <v>0</v>
      </c>
      <c r="N515" s="36">
        <v>0</v>
      </c>
      <c r="O515" s="36">
        <v>0</v>
      </c>
      <c r="R515" s="52">
        <v>0</v>
      </c>
      <c r="S515" s="52">
        <v>0</v>
      </c>
      <c r="T515" s="52">
        <v>0</v>
      </c>
      <c r="U515" s="52">
        <v>0</v>
      </c>
      <c r="V515" s="52">
        <v>0</v>
      </c>
      <c r="W515" s="52">
        <v>0</v>
      </c>
      <c r="X515" s="52">
        <v>0</v>
      </c>
      <c r="Y515" s="52">
        <v>0</v>
      </c>
      <c r="Z515" s="52">
        <v>0</v>
      </c>
      <c r="AA515" s="52">
        <v>0</v>
      </c>
      <c r="AB515" s="52">
        <v>0</v>
      </c>
    </row>
    <row r="516" spans="3:28" hidden="1" x14ac:dyDescent="0.45">
      <c r="C516" s="32" t="s">
        <v>4</v>
      </c>
      <c r="D516" s="33" t="s">
        <v>22</v>
      </c>
      <c r="E516" s="34" t="s">
        <v>48</v>
      </c>
      <c r="F516" s="35" t="s">
        <v>564</v>
      </c>
      <c r="G516" s="36">
        <v>0</v>
      </c>
      <c r="H516" s="36">
        <v>0</v>
      </c>
      <c r="I516" s="36">
        <v>0</v>
      </c>
      <c r="J516" s="36">
        <v>0</v>
      </c>
      <c r="K516" s="53">
        <f t="shared" ref="K516:K579" si="8">SUM(R516:AB516)</f>
        <v>0</v>
      </c>
      <c r="L516" s="36">
        <v>0</v>
      </c>
      <c r="M516" s="36">
        <v>0</v>
      </c>
      <c r="N516" s="36">
        <v>0</v>
      </c>
      <c r="O516" s="36">
        <v>0</v>
      </c>
      <c r="R516" s="52">
        <v>0</v>
      </c>
      <c r="S516" s="52">
        <v>0</v>
      </c>
      <c r="T516" s="52">
        <v>0</v>
      </c>
      <c r="U516" s="52">
        <v>0</v>
      </c>
      <c r="V516" s="52">
        <v>0</v>
      </c>
      <c r="W516" s="52">
        <v>0</v>
      </c>
      <c r="X516" s="52">
        <v>0</v>
      </c>
      <c r="Y516" s="52">
        <v>0</v>
      </c>
      <c r="Z516" s="52">
        <v>0</v>
      </c>
      <c r="AA516" s="52">
        <v>0</v>
      </c>
      <c r="AB516" s="52">
        <v>0</v>
      </c>
    </row>
    <row r="517" spans="3:28" hidden="1" x14ac:dyDescent="0.45">
      <c r="C517" s="32" t="s">
        <v>4</v>
      </c>
      <c r="D517" s="33" t="s">
        <v>23</v>
      </c>
      <c r="E517" s="34" t="s">
        <v>48</v>
      </c>
      <c r="F517" s="35" t="s">
        <v>565</v>
      </c>
      <c r="G517" s="36">
        <v>0</v>
      </c>
      <c r="H517" s="36">
        <v>0</v>
      </c>
      <c r="I517" s="36">
        <v>0</v>
      </c>
      <c r="J517" s="36">
        <v>0</v>
      </c>
      <c r="K517" s="53">
        <f t="shared" si="8"/>
        <v>0</v>
      </c>
      <c r="L517" s="36">
        <v>0</v>
      </c>
      <c r="M517" s="36">
        <v>0</v>
      </c>
      <c r="N517" s="36">
        <v>0</v>
      </c>
      <c r="O517" s="36">
        <v>0</v>
      </c>
      <c r="R517" s="52">
        <v>0</v>
      </c>
      <c r="S517" s="52">
        <v>0</v>
      </c>
      <c r="T517" s="52">
        <v>0</v>
      </c>
      <c r="U517" s="52">
        <v>0</v>
      </c>
      <c r="V517" s="52">
        <v>0</v>
      </c>
      <c r="W517" s="52">
        <v>0</v>
      </c>
      <c r="X517" s="52">
        <v>0</v>
      </c>
      <c r="Y517" s="52">
        <v>0</v>
      </c>
      <c r="Z517" s="52">
        <v>0</v>
      </c>
      <c r="AA517" s="52">
        <v>0</v>
      </c>
      <c r="AB517" s="52">
        <v>0</v>
      </c>
    </row>
    <row r="518" spans="3:28" hidden="1" x14ac:dyDescent="0.45">
      <c r="C518" s="32" t="s">
        <v>4</v>
      </c>
      <c r="D518" s="33" t="s">
        <v>24</v>
      </c>
      <c r="E518" s="34" t="s">
        <v>48</v>
      </c>
      <c r="F518" s="35" t="s">
        <v>566</v>
      </c>
      <c r="G518" s="36">
        <v>0</v>
      </c>
      <c r="H518" s="36">
        <v>0</v>
      </c>
      <c r="I518" s="36">
        <v>0</v>
      </c>
      <c r="J518" s="36">
        <v>0</v>
      </c>
      <c r="K518" s="53">
        <f t="shared" si="8"/>
        <v>0</v>
      </c>
      <c r="L518" s="36">
        <v>0</v>
      </c>
      <c r="M518" s="36">
        <v>0</v>
      </c>
      <c r="N518" s="36">
        <v>0</v>
      </c>
      <c r="O518" s="36">
        <v>0</v>
      </c>
      <c r="R518" s="52">
        <v>0</v>
      </c>
      <c r="S518" s="52">
        <v>0</v>
      </c>
      <c r="T518" s="52">
        <v>0</v>
      </c>
      <c r="U518" s="52">
        <v>0</v>
      </c>
      <c r="V518" s="52">
        <v>0</v>
      </c>
      <c r="W518" s="52">
        <v>0</v>
      </c>
      <c r="X518" s="52">
        <v>0</v>
      </c>
      <c r="Y518" s="52">
        <v>0</v>
      </c>
      <c r="Z518" s="52">
        <v>0</v>
      </c>
      <c r="AA518" s="52">
        <v>0</v>
      </c>
      <c r="AB518" s="52">
        <v>0</v>
      </c>
    </row>
    <row r="519" spans="3:28" hidden="1" x14ac:dyDescent="0.45">
      <c r="C519" s="32" t="s">
        <v>4</v>
      </c>
      <c r="D519" s="33" t="s">
        <v>25</v>
      </c>
      <c r="E519" s="34" t="s">
        <v>48</v>
      </c>
      <c r="F519" s="35" t="s">
        <v>48</v>
      </c>
      <c r="G519" s="36">
        <v>0</v>
      </c>
      <c r="H519" s="36">
        <v>0</v>
      </c>
      <c r="I519" s="36">
        <v>0</v>
      </c>
      <c r="J519" s="36">
        <v>0</v>
      </c>
      <c r="K519" s="53">
        <f t="shared" si="8"/>
        <v>0</v>
      </c>
      <c r="L519" s="36">
        <v>0</v>
      </c>
      <c r="M519" s="36">
        <v>0</v>
      </c>
      <c r="N519" s="36">
        <v>0</v>
      </c>
      <c r="O519" s="36">
        <v>0</v>
      </c>
      <c r="R519" s="52">
        <v>0</v>
      </c>
      <c r="S519" s="52">
        <v>0</v>
      </c>
      <c r="T519" s="52">
        <v>0</v>
      </c>
      <c r="U519" s="52">
        <v>0</v>
      </c>
      <c r="V519" s="52">
        <v>0</v>
      </c>
      <c r="W519" s="52">
        <v>0</v>
      </c>
      <c r="X519" s="52">
        <v>0</v>
      </c>
      <c r="Y519" s="52">
        <v>0</v>
      </c>
      <c r="Z519" s="52">
        <v>0</v>
      </c>
      <c r="AA519" s="52">
        <v>0</v>
      </c>
      <c r="AB519" s="52">
        <v>0</v>
      </c>
    </row>
    <row r="520" spans="3:28" hidden="1" x14ac:dyDescent="0.45">
      <c r="C520" s="32" t="s">
        <v>4</v>
      </c>
      <c r="D520" s="33" t="s">
        <v>26</v>
      </c>
      <c r="E520" s="34" t="s">
        <v>48</v>
      </c>
      <c r="F520" s="35" t="s">
        <v>567</v>
      </c>
      <c r="G520" s="36">
        <v>0</v>
      </c>
      <c r="H520" s="36">
        <v>0</v>
      </c>
      <c r="I520" s="36">
        <v>0</v>
      </c>
      <c r="J520" s="36">
        <v>0</v>
      </c>
      <c r="K520" s="53">
        <f t="shared" si="8"/>
        <v>0</v>
      </c>
      <c r="L520" s="36">
        <v>0</v>
      </c>
      <c r="M520" s="36">
        <v>0</v>
      </c>
      <c r="N520" s="36">
        <v>0</v>
      </c>
      <c r="O520" s="36">
        <v>0</v>
      </c>
      <c r="R520" s="52">
        <v>0</v>
      </c>
      <c r="S520" s="52">
        <v>0</v>
      </c>
      <c r="T520" s="52">
        <v>0</v>
      </c>
      <c r="U520" s="52">
        <v>0</v>
      </c>
      <c r="V520" s="52">
        <v>0</v>
      </c>
      <c r="W520" s="52">
        <v>0</v>
      </c>
      <c r="X520" s="52">
        <v>0</v>
      </c>
      <c r="Y520" s="52">
        <v>0</v>
      </c>
      <c r="Z520" s="52">
        <v>0</v>
      </c>
      <c r="AA520" s="52">
        <v>0</v>
      </c>
      <c r="AB520" s="52">
        <v>0</v>
      </c>
    </row>
    <row r="521" spans="3:28" hidden="1" x14ac:dyDescent="0.45">
      <c r="C521" s="32" t="s">
        <v>4</v>
      </c>
      <c r="D521" s="33" t="s">
        <v>3</v>
      </c>
      <c r="E521" s="34" t="s">
        <v>48</v>
      </c>
      <c r="F521" s="35" t="s">
        <v>568</v>
      </c>
      <c r="G521" s="36">
        <v>0</v>
      </c>
      <c r="H521" s="36">
        <v>0</v>
      </c>
      <c r="I521" s="36">
        <v>0</v>
      </c>
      <c r="J521" s="36">
        <v>0</v>
      </c>
      <c r="K521" s="53">
        <f t="shared" si="8"/>
        <v>0</v>
      </c>
      <c r="L521" s="36">
        <v>0</v>
      </c>
      <c r="M521" s="36">
        <v>0</v>
      </c>
      <c r="N521" s="36">
        <v>0</v>
      </c>
      <c r="O521" s="36">
        <v>0</v>
      </c>
      <c r="R521" s="52">
        <v>0</v>
      </c>
      <c r="S521" s="52">
        <v>0</v>
      </c>
      <c r="T521" s="52">
        <v>0</v>
      </c>
      <c r="U521" s="52">
        <v>0</v>
      </c>
      <c r="V521" s="52">
        <v>0</v>
      </c>
      <c r="W521" s="52">
        <v>0</v>
      </c>
      <c r="X521" s="52">
        <v>0</v>
      </c>
      <c r="Y521" s="52">
        <v>0</v>
      </c>
      <c r="Z521" s="52">
        <v>0</v>
      </c>
      <c r="AA521" s="52">
        <v>0</v>
      </c>
      <c r="AB521" s="52">
        <v>0</v>
      </c>
    </row>
    <row r="522" spans="3:28" hidden="1" x14ac:dyDescent="0.45">
      <c r="D522" s="33"/>
      <c r="E522" s="34" t="s">
        <v>49</v>
      </c>
      <c r="F522" s="35" t="s">
        <v>3106</v>
      </c>
      <c r="K522" s="53">
        <f t="shared" si="8"/>
        <v>3886.61</v>
      </c>
      <c r="O522" s="36"/>
      <c r="R522" s="52">
        <v>3115.4</v>
      </c>
      <c r="S522" s="52">
        <v>771.21</v>
      </c>
      <c r="T522" s="52">
        <v>0</v>
      </c>
      <c r="U522" s="52">
        <v>0</v>
      </c>
      <c r="V522" s="52">
        <v>0</v>
      </c>
      <c r="W522" s="52">
        <v>0</v>
      </c>
      <c r="X522" s="52">
        <v>0</v>
      </c>
      <c r="Y522" s="52">
        <v>0</v>
      </c>
      <c r="Z522" s="52">
        <v>0</v>
      </c>
      <c r="AA522" s="52">
        <v>0</v>
      </c>
      <c r="AB522" s="52">
        <v>0</v>
      </c>
    </row>
    <row r="523" spans="3:28" hidden="1" x14ac:dyDescent="0.45">
      <c r="C523" s="32" t="s">
        <v>28</v>
      </c>
      <c r="D523" s="33" t="s">
        <v>12</v>
      </c>
      <c r="E523" s="34" t="s">
        <v>49</v>
      </c>
      <c r="F523" s="35" t="s">
        <v>569</v>
      </c>
      <c r="G523" s="36">
        <v>0</v>
      </c>
      <c r="H523" s="36">
        <v>0</v>
      </c>
      <c r="I523" s="36">
        <v>0</v>
      </c>
      <c r="J523" s="36">
        <v>0</v>
      </c>
      <c r="K523" s="53">
        <f t="shared" si="8"/>
        <v>5071.04</v>
      </c>
      <c r="L523" s="36">
        <v>0</v>
      </c>
      <c r="M523" s="36">
        <v>0</v>
      </c>
      <c r="N523" s="36">
        <v>0</v>
      </c>
      <c r="O523" s="36">
        <v>0</v>
      </c>
      <c r="R523" s="52">
        <f>3219.38+5.79</f>
        <v>3225.17</v>
      </c>
      <c r="S523" s="52">
        <v>1830.29</v>
      </c>
      <c r="T523" s="52">
        <v>0</v>
      </c>
      <c r="U523" s="52">
        <v>0</v>
      </c>
      <c r="V523" s="52">
        <v>0</v>
      </c>
      <c r="W523" s="52">
        <v>0</v>
      </c>
      <c r="X523" s="52">
        <v>13.3</v>
      </c>
      <c r="Y523" s="52">
        <v>2.2799999999999998</v>
      </c>
      <c r="Z523" s="52">
        <v>0</v>
      </c>
      <c r="AA523" s="52">
        <v>0</v>
      </c>
      <c r="AB523" s="52">
        <v>0</v>
      </c>
    </row>
    <row r="524" spans="3:28" hidden="1" x14ac:dyDescent="0.45">
      <c r="C524" s="32" t="s">
        <v>28</v>
      </c>
      <c r="D524" s="33" t="s">
        <v>14</v>
      </c>
      <c r="E524" s="34" t="s">
        <v>49</v>
      </c>
      <c r="F524" s="35" t="s">
        <v>570</v>
      </c>
      <c r="G524" s="36">
        <v>0</v>
      </c>
      <c r="H524" s="36">
        <v>0</v>
      </c>
      <c r="I524" s="36">
        <v>0</v>
      </c>
      <c r="J524" s="36">
        <v>0</v>
      </c>
      <c r="K524" s="53">
        <f t="shared" si="8"/>
        <v>30540.15</v>
      </c>
      <c r="L524" s="36">
        <v>0</v>
      </c>
      <c r="M524" s="36">
        <v>0</v>
      </c>
      <c r="N524" s="36">
        <v>0</v>
      </c>
      <c r="O524" s="36">
        <v>0</v>
      </c>
      <c r="R524" s="52">
        <f>30435.7+42.62</f>
        <v>30478.32</v>
      </c>
      <c r="S524" s="52">
        <v>61.83</v>
      </c>
      <c r="T524" s="52">
        <v>0</v>
      </c>
      <c r="U524" s="52">
        <v>0</v>
      </c>
      <c r="V524" s="52">
        <v>0</v>
      </c>
      <c r="W524" s="52">
        <v>0</v>
      </c>
      <c r="X524" s="52">
        <v>0</v>
      </c>
      <c r="Y524" s="52">
        <v>0</v>
      </c>
      <c r="Z524" s="52">
        <v>0</v>
      </c>
      <c r="AA524" s="52">
        <v>0</v>
      </c>
      <c r="AB524" s="52">
        <v>0</v>
      </c>
    </row>
    <row r="525" spans="3:28" hidden="1" x14ac:dyDescent="0.45">
      <c r="C525" s="32" t="s">
        <v>28</v>
      </c>
      <c r="D525" s="33" t="s">
        <v>15</v>
      </c>
      <c r="E525" s="34" t="s">
        <v>49</v>
      </c>
      <c r="F525" s="35" t="s">
        <v>571</v>
      </c>
      <c r="G525" s="36">
        <v>0</v>
      </c>
      <c r="H525" s="36">
        <v>0</v>
      </c>
      <c r="I525" s="36">
        <v>0</v>
      </c>
      <c r="J525" s="36">
        <v>0</v>
      </c>
      <c r="K525" s="53">
        <f t="shared" si="8"/>
        <v>2455.7000000000003</v>
      </c>
      <c r="L525" s="36">
        <v>0</v>
      </c>
      <c r="M525" s="36">
        <v>0</v>
      </c>
      <c r="N525" s="36">
        <v>0</v>
      </c>
      <c r="O525" s="36">
        <v>0</v>
      </c>
      <c r="R525" s="52">
        <v>2261.38</v>
      </c>
      <c r="S525" s="52">
        <v>194.32</v>
      </c>
      <c r="T525" s="52">
        <v>0</v>
      </c>
      <c r="U525" s="52">
        <v>0</v>
      </c>
      <c r="V525" s="52">
        <v>0</v>
      </c>
      <c r="W525" s="52">
        <v>0</v>
      </c>
      <c r="X525" s="52">
        <v>0</v>
      </c>
      <c r="Y525" s="52">
        <v>0</v>
      </c>
      <c r="Z525" s="52">
        <v>0</v>
      </c>
      <c r="AA525" s="52">
        <v>0</v>
      </c>
      <c r="AB525" s="52">
        <v>0</v>
      </c>
    </row>
    <row r="526" spans="3:28" hidden="1" x14ac:dyDescent="0.45">
      <c r="C526" s="32" t="s">
        <v>28</v>
      </c>
      <c r="D526" s="33" t="s">
        <v>16</v>
      </c>
      <c r="E526" s="34" t="s">
        <v>49</v>
      </c>
      <c r="F526" s="35" t="s">
        <v>572</v>
      </c>
      <c r="G526" s="36">
        <v>0</v>
      </c>
      <c r="H526" s="36">
        <v>0</v>
      </c>
      <c r="I526" s="36">
        <v>0</v>
      </c>
      <c r="J526" s="36">
        <v>0</v>
      </c>
      <c r="K526" s="53">
        <f t="shared" si="8"/>
        <v>14162.76</v>
      </c>
      <c r="L526" s="36">
        <v>0</v>
      </c>
      <c r="M526" s="36">
        <v>0</v>
      </c>
      <c r="N526" s="36">
        <v>0</v>
      </c>
      <c r="O526" s="36">
        <v>0</v>
      </c>
      <c r="R526" s="52">
        <v>12593.83</v>
      </c>
      <c r="S526" s="52">
        <v>1529.92</v>
      </c>
      <c r="T526" s="52">
        <v>0</v>
      </c>
      <c r="U526" s="52">
        <v>0</v>
      </c>
      <c r="V526" s="52">
        <v>0</v>
      </c>
      <c r="W526" s="52">
        <v>0</v>
      </c>
      <c r="X526" s="52">
        <v>0</v>
      </c>
      <c r="Y526" s="52">
        <v>39.01</v>
      </c>
      <c r="Z526" s="52">
        <v>0</v>
      </c>
      <c r="AA526" s="52">
        <v>0</v>
      </c>
      <c r="AB526" s="52">
        <v>0</v>
      </c>
    </row>
    <row r="527" spans="3:28" hidden="1" x14ac:dyDescent="0.45">
      <c r="C527" s="32" t="s">
        <v>28</v>
      </c>
      <c r="D527" s="33" t="s">
        <v>17</v>
      </c>
      <c r="E527" s="34" t="s">
        <v>49</v>
      </c>
      <c r="F527" s="35" t="s">
        <v>573</v>
      </c>
      <c r="G527" s="36">
        <v>0</v>
      </c>
      <c r="H527" s="36">
        <v>0</v>
      </c>
      <c r="I527" s="36">
        <v>0</v>
      </c>
      <c r="J527" s="36">
        <v>0</v>
      </c>
      <c r="K527" s="53">
        <f t="shared" si="8"/>
        <v>6212.2699999999995</v>
      </c>
      <c r="L527" s="36">
        <v>0</v>
      </c>
      <c r="M527" s="36">
        <v>0</v>
      </c>
      <c r="N527" s="36">
        <v>0</v>
      </c>
      <c r="O527" s="36">
        <v>0</v>
      </c>
      <c r="R527" s="52">
        <v>5190.5200000000004</v>
      </c>
      <c r="S527" s="52">
        <f>5.91+847.12</f>
        <v>853.03</v>
      </c>
      <c r="T527" s="52">
        <v>0</v>
      </c>
      <c r="U527" s="52">
        <v>2.73</v>
      </c>
      <c r="V527" s="52">
        <v>0</v>
      </c>
      <c r="W527" s="52">
        <v>0</v>
      </c>
      <c r="X527" s="52">
        <v>30.41</v>
      </c>
      <c r="Y527" s="52">
        <v>0</v>
      </c>
      <c r="Z527" s="52">
        <v>0</v>
      </c>
      <c r="AA527" s="52">
        <f>128.87+3.87+2.84</f>
        <v>135.58000000000001</v>
      </c>
      <c r="AB527" s="52">
        <v>0</v>
      </c>
    </row>
    <row r="528" spans="3:28" hidden="1" x14ac:dyDescent="0.45">
      <c r="C528" s="32" t="s">
        <v>28</v>
      </c>
      <c r="D528" s="33" t="s">
        <v>18</v>
      </c>
      <c r="E528" s="34" t="s">
        <v>49</v>
      </c>
      <c r="F528" s="35" t="s">
        <v>574</v>
      </c>
      <c r="G528" s="36">
        <v>0</v>
      </c>
      <c r="H528" s="36">
        <v>0</v>
      </c>
      <c r="I528" s="36">
        <v>0</v>
      </c>
      <c r="J528" s="36">
        <v>0</v>
      </c>
      <c r="K528" s="53">
        <f t="shared" si="8"/>
        <v>45976.619999999995</v>
      </c>
      <c r="L528" s="36">
        <v>0</v>
      </c>
      <c r="M528" s="36">
        <v>0</v>
      </c>
      <c r="N528" s="36">
        <v>0</v>
      </c>
      <c r="O528" s="36">
        <v>0</v>
      </c>
      <c r="R528" s="52">
        <v>43092.2</v>
      </c>
      <c r="S528" s="52">
        <v>2775.92</v>
      </c>
      <c r="T528" s="52">
        <v>0</v>
      </c>
      <c r="U528" s="52">
        <v>8.5500000000000007</v>
      </c>
      <c r="V528" s="52">
        <v>0</v>
      </c>
      <c r="W528" s="52">
        <v>0</v>
      </c>
      <c r="X528" s="52">
        <v>93.34</v>
      </c>
      <c r="Y528" s="52">
        <v>0</v>
      </c>
      <c r="Z528" s="52">
        <v>0</v>
      </c>
      <c r="AA528" s="52">
        <v>6.61</v>
      </c>
      <c r="AB528" s="52">
        <v>0</v>
      </c>
    </row>
    <row r="529" spans="1:28" hidden="1" x14ac:dyDescent="0.45">
      <c r="C529" s="32" t="s">
        <v>28</v>
      </c>
      <c r="D529" s="33" t="s">
        <v>19</v>
      </c>
      <c r="E529" s="34" t="s">
        <v>49</v>
      </c>
      <c r="F529" s="35" t="s">
        <v>575</v>
      </c>
      <c r="G529" s="36">
        <v>0</v>
      </c>
      <c r="H529" s="36">
        <v>0</v>
      </c>
      <c r="I529" s="36">
        <v>0</v>
      </c>
      <c r="J529" s="36">
        <v>0</v>
      </c>
      <c r="K529" s="53">
        <f t="shared" si="8"/>
        <v>1127.5899999999999</v>
      </c>
      <c r="L529" s="36">
        <v>0</v>
      </c>
      <c r="M529" s="36">
        <v>0</v>
      </c>
      <c r="N529" s="36">
        <v>0</v>
      </c>
      <c r="O529" s="36">
        <v>0</v>
      </c>
      <c r="R529" s="52">
        <v>547.67999999999995</v>
      </c>
      <c r="S529" s="52">
        <v>579.91</v>
      </c>
      <c r="T529" s="52">
        <v>0</v>
      </c>
      <c r="U529" s="52">
        <v>0</v>
      </c>
      <c r="V529" s="52">
        <v>0</v>
      </c>
      <c r="W529" s="52">
        <v>0</v>
      </c>
      <c r="X529" s="52">
        <v>0</v>
      </c>
      <c r="Y529" s="52">
        <v>0</v>
      </c>
      <c r="Z529" s="52">
        <v>0</v>
      </c>
      <c r="AA529" s="52">
        <v>0</v>
      </c>
      <c r="AB529" s="52">
        <v>0</v>
      </c>
    </row>
    <row r="530" spans="1:28" hidden="1" x14ac:dyDescent="0.45">
      <c r="C530" s="32" t="s">
        <v>28</v>
      </c>
      <c r="D530" s="33" t="s">
        <v>20</v>
      </c>
      <c r="E530" s="34" t="s">
        <v>49</v>
      </c>
      <c r="F530" s="35" t="s">
        <v>334</v>
      </c>
      <c r="G530" s="36">
        <v>0</v>
      </c>
      <c r="H530" s="36">
        <v>0</v>
      </c>
      <c r="I530" s="36">
        <v>0</v>
      </c>
      <c r="J530" s="36">
        <v>0</v>
      </c>
      <c r="K530" s="53">
        <f t="shared" si="8"/>
        <v>3840.4</v>
      </c>
      <c r="L530" s="36">
        <v>0</v>
      </c>
      <c r="M530" s="36">
        <v>0</v>
      </c>
      <c r="N530" s="36">
        <v>0</v>
      </c>
      <c r="O530" s="36">
        <v>0</v>
      </c>
      <c r="R530" s="52">
        <f>369.37+2600.4</f>
        <v>2969.77</v>
      </c>
      <c r="S530" s="52">
        <f>828.11+10.43</f>
        <v>838.54</v>
      </c>
      <c r="T530" s="52">
        <v>0</v>
      </c>
      <c r="U530" s="52">
        <v>0</v>
      </c>
      <c r="V530" s="52">
        <v>0</v>
      </c>
      <c r="W530" s="52">
        <v>0</v>
      </c>
      <c r="X530" s="52">
        <v>0</v>
      </c>
      <c r="Y530" s="52">
        <f>7.52+24.57</f>
        <v>32.090000000000003</v>
      </c>
      <c r="Z530" s="52">
        <v>0</v>
      </c>
      <c r="AA530" s="52">
        <v>0</v>
      </c>
      <c r="AB530" s="52">
        <v>0</v>
      </c>
    </row>
    <row r="531" spans="1:28" hidden="1" x14ac:dyDescent="0.45">
      <c r="D531" s="33"/>
      <c r="E531" s="34" t="s">
        <v>49</v>
      </c>
      <c r="F531" s="35" t="s">
        <v>4269</v>
      </c>
      <c r="K531" s="53">
        <f t="shared" si="8"/>
        <v>0</v>
      </c>
      <c r="O531" s="36"/>
      <c r="R531" s="52">
        <v>0</v>
      </c>
      <c r="S531" s="52">
        <v>0</v>
      </c>
      <c r="T531" s="52">
        <v>0</v>
      </c>
      <c r="U531" s="52">
        <v>0</v>
      </c>
      <c r="V531" s="52">
        <v>0</v>
      </c>
      <c r="W531" s="52">
        <v>0</v>
      </c>
      <c r="X531" s="52">
        <v>0</v>
      </c>
      <c r="Y531" s="52">
        <v>0</v>
      </c>
      <c r="Z531" s="52">
        <v>0</v>
      </c>
      <c r="AA531" s="52">
        <v>0</v>
      </c>
      <c r="AB531" s="52">
        <v>0</v>
      </c>
    </row>
    <row r="532" spans="1:28" hidden="1" x14ac:dyDescent="0.45">
      <c r="C532" s="32" t="s">
        <v>28</v>
      </c>
      <c r="D532" s="33" t="s">
        <v>21</v>
      </c>
      <c r="E532" s="34" t="s">
        <v>49</v>
      </c>
      <c r="F532" s="35" t="s">
        <v>576</v>
      </c>
      <c r="G532" s="36">
        <v>0</v>
      </c>
      <c r="H532" s="36">
        <v>0</v>
      </c>
      <c r="I532" s="36">
        <v>0</v>
      </c>
      <c r="J532" s="36">
        <v>0</v>
      </c>
      <c r="K532" s="53">
        <f t="shared" si="8"/>
        <v>5400.52</v>
      </c>
      <c r="L532" s="36">
        <v>0</v>
      </c>
      <c r="M532" s="36">
        <v>0</v>
      </c>
      <c r="N532" s="36">
        <v>0</v>
      </c>
      <c r="O532" s="36">
        <v>0</v>
      </c>
      <c r="R532" s="52">
        <v>5199.1000000000004</v>
      </c>
      <c r="S532" s="52">
        <v>201.42</v>
      </c>
      <c r="T532" s="52">
        <v>0</v>
      </c>
      <c r="U532" s="52">
        <v>0</v>
      </c>
      <c r="V532" s="52">
        <v>0</v>
      </c>
      <c r="W532" s="52">
        <v>0</v>
      </c>
      <c r="X532" s="52">
        <v>0</v>
      </c>
      <c r="Y532" s="52">
        <v>0</v>
      </c>
      <c r="Z532" s="52">
        <v>0</v>
      </c>
      <c r="AA532" s="52">
        <v>0</v>
      </c>
      <c r="AB532" s="52">
        <v>0</v>
      </c>
    </row>
    <row r="533" spans="1:28" hidden="1" x14ac:dyDescent="0.45">
      <c r="C533" s="32" t="s">
        <v>28</v>
      </c>
      <c r="D533" s="33" t="s">
        <v>22</v>
      </c>
      <c r="E533" s="34" t="s">
        <v>49</v>
      </c>
      <c r="F533" s="35" t="s">
        <v>577</v>
      </c>
      <c r="G533" s="36">
        <v>0</v>
      </c>
      <c r="H533" s="36">
        <v>0</v>
      </c>
      <c r="I533" s="36">
        <v>0</v>
      </c>
      <c r="J533" s="36">
        <v>0</v>
      </c>
      <c r="K533" s="53">
        <f t="shared" si="8"/>
        <v>18278.589999999997</v>
      </c>
      <c r="L533" s="36">
        <v>0</v>
      </c>
      <c r="M533" s="36">
        <v>0</v>
      </c>
      <c r="N533" s="36">
        <v>0</v>
      </c>
      <c r="O533" s="36">
        <v>0</v>
      </c>
      <c r="R533" s="52">
        <v>15706.19</v>
      </c>
      <c r="S533" s="52">
        <v>1777.52</v>
      </c>
      <c r="T533" s="52">
        <v>0</v>
      </c>
      <c r="U533" s="52">
        <v>643.76</v>
      </c>
      <c r="V533" s="52">
        <v>0</v>
      </c>
      <c r="W533" s="52">
        <v>0</v>
      </c>
      <c r="X533" s="52">
        <v>0</v>
      </c>
      <c r="Y533" s="52">
        <v>12.61</v>
      </c>
      <c r="Z533" s="52">
        <v>0</v>
      </c>
      <c r="AA533" s="52">
        <v>138.51</v>
      </c>
      <c r="AB533" s="52">
        <v>0</v>
      </c>
    </row>
    <row r="534" spans="1:28" hidden="1" x14ac:dyDescent="0.45">
      <c r="C534" s="32" t="s">
        <v>28</v>
      </c>
      <c r="D534" s="33" t="s">
        <v>23</v>
      </c>
      <c r="E534" s="34" t="s">
        <v>49</v>
      </c>
      <c r="F534" s="35" t="s">
        <v>578</v>
      </c>
      <c r="G534" s="36">
        <v>0</v>
      </c>
      <c r="H534" s="36">
        <v>0</v>
      </c>
      <c r="I534" s="36">
        <v>0</v>
      </c>
      <c r="J534" s="36">
        <v>0</v>
      </c>
      <c r="K534" s="53">
        <f t="shared" si="8"/>
        <v>478.75</v>
      </c>
      <c r="L534" s="36">
        <v>0</v>
      </c>
      <c r="M534" s="36">
        <v>0</v>
      </c>
      <c r="N534" s="36">
        <v>0</v>
      </c>
      <c r="O534" s="36">
        <v>0</v>
      </c>
      <c r="R534" s="52">
        <v>377.99</v>
      </c>
      <c r="S534" s="52">
        <v>100.76</v>
      </c>
      <c r="T534" s="52">
        <v>0</v>
      </c>
      <c r="U534" s="52">
        <v>0</v>
      </c>
      <c r="V534" s="52">
        <v>0</v>
      </c>
      <c r="W534" s="52">
        <v>0</v>
      </c>
      <c r="X534" s="52">
        <v>0</v>
      </c>
      <c r="Y534" s="52">
        <v>0</v>
      </c>
      <c r="Z534" s="52">
        <v>0</v>
      </c>
      <c r="AA534" s="52">
        <v>0</v>
      </c>
      <c r="AB534" s="52">
        <v>0</v>
      </c>
    </row>
    <row r="535" spans="1:28" hidden="1" x14ac:dyDescent="0.45">
      <c r="D535" s="33"/>
      <c r="E535" s="34" t="s">
        <v>49</v>
      </c>
      <c r="F535" s="35" t="s">
        <v>4257</v>
      </c>
      <c r="K535" s="53">
        <f t="shared" si="8"/>
        <v>581.15</v>
      </c>
      <c r="O535" s="36"/>
      <c r="R535" s="52">
        <v>565.9</v>
      </c>
      <c r="S535" s="52">
        <v>15.25</v>
      </c>
      <c r="T535" s="52">
        <v>0</v>
      </c>
      <c r="U535" s="52">
        <v>0</v>
      </c>
      <c r="V535" s="52">
        <v>0</v>
      </c>
      <c r="W535" s="52">
        <v>0</v>
      </c>
      <c r="X535" s="52">
        <v>0</v>
      </c>
      <c r="Y535" s="52">
        <v>0</v>
      </c>
      <c r="Z535" s="52">
        <v>0</v>
      </c>
      <c r="AA535" s="52">
        <v>0</v>
      </c>
      <c r="AB535" s="52">
        <v>0</v>
      </c>
    </row>
    <row r="536" spans="1:28" hidden="1" x14ac:dyDescent="0.45">
      <c r="C536" s="32" t="s">
        <v>28</v>
      </c>
      <c r="D536" s="33" t="s">
        <v>24</v>
      </c>
      <c r="E536" s="34" t="s">
        <v>49</v>
      </c>
      <c r="F536" s="35" t="s">
        <v>452</v>
      </c>
      <c r="G536" s="36">
        <v>0</v>
      </c>
      <c r="H536" s="36">
        <v>0</v>
      </c>
      <c r="I536" s="36">
        <v>0</v>
      </c>
      <c r="J536" s="36">
        <v>0</v>
      </c>
      <c r="K536" s="53">
        <f t="shared" si="8"/>
        <v>0</v>
      </c>
      <c r="L536" s="36">
        <v>0</v>
      </c>
      <c r="M536" s="36">
        <v>0</v>
      </c>
      <c r="N536" s="36">
        <v>0</v>
      </c>
      <c r="O536" s="36">
        <v>0</v>
      </c>
      <c r="R536" s="52">
        <v>0</v>
      </c>
      <c r="S536" s="52">
        <v>0</v>
      </c>
      <c r="T536" s="52">
        <v>0</v>
      </c>
      <c r="U536" s="52">
        <v>0</v>
      </c>
      <c r="V536" s="52">
        <v>0</v>
      </c>
      <c r="W536" s="52">
        <v>0</v>
      </c>
      <c r="X536" s="52">
        <v>0</v>
      </c>
      <c r="Y536" s="52">
        <v>0</v>
      </c>
      <c r="Z536" s="52">
        <v>0</v>
      </c>
      <c r="AA536" s="52">
        <v>0</v>
      </c>
      <c r="AB536" s="52">
        <v>0</v>
      </c>
    </row>
    <row r="537" spans="1:28" hidden="1" x14ac:dyDescent="0.45">
      <c r="A537" s="30" t="s">
        <v>3362</v>
      </c>
      <c r="C537" s="32" t="s">
        <v>28</v>
      </c>
      <c r="D537" s="33" t="s">
        <v>25</v>
      </c>
      <c r="E537" s="34" t="s">
        <v>49</v>
      </c>
      <c r="F537" s="35" t="s">
        <v>579</v>
      </c>
      <c r="G537" s="36">
        <v>0</v>
      </c>
      <c r="H537" s="36">
        <v>0</v>
      </c>
      <c r="I537" s="36">
        <v>0</v>
      </c>
      <c r="J537" s="36">
        <v>0</v>
      </c>
      <c r="K537" s="53">
        <f t="shared" si="8"/>
        <v>3232.31</v>
      </c>
      <c r="L537" s="36">
        <v>0</v>
      </c>
      <c r="M537" s="36">
        <v>0</v>
      </c>
      <c r="N537" s="36">
        <v>0</v>
      </c>
      <c r="O537" s="36">
        <v>0</v>
      </c>
      <c r="R537" s="52">
        <f>64.47+197.12+19.83</f>
        <v>281.42</v>
      </c>
      <c r="S537" s="52">
        <f>35.87+108.28</f>
        <v>144.15</v>
      </c>
      <c r="T537" s="52">
        <v>0</v>
      </c>
      <c r="U537" s="52">
        <v>0</v>
      </c>
      <c r="V537" s="52">
        <v>0</v>
      </c>
      <c r="W537" s="52">
        <v>0</v>
      </c>
      <c r="X537" s="52">
        <v>0</v>
      </c>
      <c r="Y537" s="52">
        <v>0</v>
      </c>
      <c r="Z537" s="52">
        <v>0</v>
      </c>
      <c r="AA537" s="52">
        <f>5.04+2800.43+1.27</f>
        <v>2806.74</v>
      </c>
      <c r="AB537" s="52">
        <v>0</v>
      </c>
    </row>
    <row r="538" spans="1:28" hidden="1" x14ac:dyDescent="0.45">
      <c r="D538" s="33"/>
      <c r="E538" s="34" t="s">
        <v>49</v>
      </c>
      <c r="F538" s="37" t="s">
        <v>4259</v>
      </c>
      <c r="K538" s="53">
        <f t="shared" si="8"/>
        <v>0</v>
      </c>
      <c r="O538" s="36"/>
      <c r="R538" s="52">
        <v>0</v>
      </c>
      <c r="S538" s="52">
        <v>0</v>
      </c>
      <c r="T538" s="52">
        <v>0</v>
      </c>
      <c r="U538" s="52">
        <v>0</v>
      </c>
      <c r="V538" s="52">
        <v>0</v>
      </c>
      <c r="W538" s="52">
        <v>0</v>
      </c>
      <c r="X538" s="52">
        <v>0</v>
      </c>
      <c r="Y538" s="52">
        <v>0</v>
      </c>
      <c r="Z538" s="52">
        <v>0</v>
      </c>
      <c r="AA538" s="52">
        <v>0</v>
      </c>
      <c r="AB538" s="52">
        <v>0</v>
      </c>
    </row>
    <row r="539" spans="1:28" hidden="1" x14ac:dyDescent="0.45">
      <c r="C539" s="32" t="s">
        <v>28</v>
      </c>
      <c r="D539" s="33" t="s">
        <v>26</v>
      </c>
      <c r="E539" s="34" t="s">
        <v>49</v>
      </c>
      <c r="F539" s="35" t="s">
        <v>580</v>
      </c>
      <c r="G539" s="36">
        <v>0</v>
      </c>
      <c r="H539" s="36">
        <v>0</v>
      </c>
      <c r="I539" s="36">
        <v>0</v>
      </c>
      <c r="J539" s="36">
        <v>0</v>
      </c>
      <c r="K539" s="53">
        <f t="shared" si="8"/>
        <v>18929.78</v>
      </c>
      <c r="L539" s="36">
        <v>0</v>
      </c>
      <c r="M539" s="36">
        <v>0</v>
      </c>
      <c r="N539" s="36">
        <v>0</v>
      </c>
      <c r="O539" s="36">
        <v>0</v>
      </c>
      <c r="R539" s="52">
        <v>17883.03</v>
      </c>
      <c r="S539" s="52">
        <v>406.19</v>
      </c>
      <c r="T539" s="52">
        <v>0</v>
      </c>
      <c r="U539" s="52">
        <v>0</v>
      </c>
      <c r="V539" s="52">
        <v>0</v>
      </c>
      <c r="W539" s="52">
        <v>0</v>
      </c>
      <c r="X539" s="52">
        <v>640.55999999999995</v>
      </c>
      <c r="Y539" s="52">
        <v>0</v>
      </c>
      <c r="Z539" s="52">
        <v>0</v>
      </c>
      <c r="AA539" s="52">
        <v>0</v>
      </c>
      <c r="AB539" s="52">
        <v>0</v>
      </c>
    </row>
    <row r="540" spans="1:28" hidden="1" x14ac:dyDescent="0.45">
      <c r="C540" s="32" t="s">
        <v>28</v>
      </c>
      <c r="D540" s="33" t="s">
        <v>3</v>
      </c>
      <c r="E540" s="34" t="s">
        <v>49</v>
      </c>
      <c r="F540" s="35" t="s">
        <v>581</v>
      </c>
      <c r="G540" s="36">
        <v>0</v>
      </c>
      <c r="H540" s="36">
        <v>0</v>
      </c>
      <c r="I540" s="36">
        <v>0</v>
      </c>
      <c r="J540" s="36">
        <v>0</v>
      </c>
      <c r="K540" s="53">
        <f t="shared" si="8"/>
        <v>325.24</v>
      </c>
      <c r="L540" s="36">
        <v>0</v>
      </c>
      <c r="M540" s="36">
        <v>0</v>
      </c>
      <c r="N540" s="36">
        <v>0</v>
      </c>
      <c r="O540" s="36">
        <v>0</v>
      </c>
      <c r="R540" s="52">
        <f>42.45+20.43</f>
        <v>62.88</v>
      </c>
      <c r="S540" s="52">
        <f>68.8+193.56</f>
        <v>262.36</v>
      </c>
      <c r="T540" s="52">
        <v>0</v>
      </c>
      <c r="U540" s="52">
        <v>0</v>
      </c>
      <c r="V540" s="52">
        <v>0</v>
      </c>
      <c r="W540" s="52">
        <v>0</v>
      </c>
      <c r="X540" s="52">
        <v>0</v>
      </c>
      <c r="Y540" s="52">
        <v>0</v>
      </c>
      <c r="Z540" s="52">
        <v>0</v>
      </c>
      <c r="AA540" s="52">
        <v>0</v>
      </c>
      <c r="AB540" s="52">
        <v>0</v>
      </c>
    </row>
    <row r="541" spans="1:28" hidden="1" x14ac:dyDescent="0.45">
      <c r="C541" s="32" t="s">
        <v>28</v>
      </c>
      <c r="D541" s="33" t="s">
        <v>27</v>
      </c>
      <c r="E541" s="34" t="s">
        <v>49</v>
      </c>
      <c r="F541" s="35" t="s">
        <v>382</v>
      </c>
      <c r="G541" s="36">
        <v>0</v>
      </c>
      <c r="H541" s="36">
        <v>0</v>
      </c>
      <c r="I541" s="36">
        <v>0</v>
      </c>
      <c r="J541" s="36">
        <v>0</v>
      </c>
      <c r="K541" s="53">
        <f t="shared" si="8"/>
        <v>2465.5299999999997</v>
      </c>
      <c r="L541" s="36">
        <v>0</v>
      </c>
      <c r="M541" s="36">
        <v>0</v>
      </c>
      <c r="N541" s="36">
        <v>0</v>
      </c>
      <c r="O541" s="36">
        <v>0</v>
      </c>
      <c r="R541" s="52">
        <f>61.04+2404.49</f>
        <v>2465.5299999999997</v>
      </c>
      <c r="S541" s="52">
        <v>0</v>
      </c>
      <c r="T541" s="52">
        <v>0</v>
      </c>
      <c r="U541" s="52">
        <v>0</v>
      </c>
      <c r="V541" s="52">
        <v>0</v>
      </c>
      <c r="W541" s="52">
        <v>0</v>
      </c>
      <c r="X541" s="52">
        <v>0</v>
      </c>
      <c r="Y541" s="52">
        <v>0</v>
      </c>
      <c r="Z541" s="52">
        <v>0</v>
      </c>
      <c r="AA541" s="52">
        <v>0</v>
      </c>
      <c r="AB541" s="52">
        <v>0</v>
      </c>
    </row>
    <row r="542" spans="1:28" hidden="1" x14ac:dyDescent="0.45">
      <c r="C542" s="32" t="s">
        <v>28</v>
      </c>
      <c r="D542" s="33" t="s">
        <v>4</v>
      </c>
      <c r="E542" s="34" t="s">
        <v>49</v>
      </c>
      <c r="F542" s="35" t="s">
        <v>582</v>
      </c>
      <c r="G542" s="36">
        <v>0</v>
      </c>
      <c r="H542" s="36">
        <v>0</v>
      </c>
      <c r="I542" s="36">
        <v>0</v>
      </c>
      <c r="J542" s="36">
        <v>0</v>
      </c>
      <c r="K542" s="53">
        <f t="shared" si="8"/>
        <v>0</v>
      </c>
      <c r="L542" s="36">
        <v>0</v>
      </c>
      <c r="M542" s="36">
        <v>0</v>
      </c>
      <c r="N542" s="36">
        <v>0</v>
      </c>
      <c r="O542" s="36">
        <v>0</v>
      </c>
      <c r="R542" s="52">
        <v>0</v>
      </c>
      <c r="S542" s="52">
        <v>0</v>
      </c>
      <c r="T542" s="52">
        <v>0</v>
      </c>
      <c r="U542" s="52">
        <v>0</v>
      </c>
      <c r="V542" s="52">
        <v>0</v>
      </c>
      <c r="W542" s="52">
        <v>0</v>
      </c>
      <c r="X542" s="52">
        <v>0</v>
      </c>
      <c r="Y542" s="52">
        <v>0</v>
      </c>
      <c r="Z542" s="52">
        <v>0</v>
      </c>
      <c r="AA542" s="52">
        <v>0</v>
      </c>
      <c r="AB542" s="52">
        <v>0</v>
      </c>
    </row>
    <row r="543" spans="1:28" hidden="1" x14ac:dyDescent="0.45">
      <c r="D543" s="33"/>
      <c r="E543" s="34" t="s">
        <v>49</v>
      </c>
      <c r="F543" s="35" t="s">
        <v>49</v>
      </c>
      <c r="K543" s="53">
        <f t="shared" si="8"/>
        <v>13798.970000000001</v>
      </c>
      <c r="O543" s="36"/>
      <c r="R543" s="52">
        <v>11190.35</v>
      </c>
      <c r="S543" s="52">
        <f>2191.88+7.76</f>
        <v>2199.6400000000003</v>
      </c>
      <c r="T543" s="52">
        <v>0</v>
      </c>
      <c r="U543" s="52">
        <v>341.61</v>
      </c>
      <c r="V543" s="52">
        <v>0</v>
      </c>
      <c r="W543" s="52">
        <v>0</v>
      </c>
      <c r="X543" s="52">
        <v>18.55</v>
      </c>
      <c r="Y543" s="52">
        <v>43.24</v>
      </c>
      <c r="Z543" s="52">
        <v>0</v>
      </c>
      <c r="AA543" s="52">
        <v>5.58</v>
      </c>
      <c r="AB543" s="52">
        <v>0</v>
      </c>
    </row>
    <row r="544" spans="1:28" hidden="1" x14ac:dyDescent="0.45">
      <c r="C544" s="32" t="s">
        <v>28</v>
      </c>
      <c r="D544" s="33" t="s">
        <v>28</v>
      </c>
      <c r="E544" s="34" t="s">
        <v>49</v>
      </c>
      <c r="F544" s="35" t="s">
        <v>583</v>
      </c>
      <c r="G544" s="36">
        <v>0</v>
      </c>
      <c r="H544" s="36">
        <v>0</v>
      </c>
      <c r="I544" s="36">
        <v>0</v>
      </c>
      <c r="J544" s="36">
        <v>0</v>
      </c>
      <c r="K544" s="53">
        <f t="shared" si="8"/>
        <v>8768.56</v>
      </c>
      <c r="L544" s="36">
        <v>0</v>
      </c>
      <c r="M544" s="36">
        <v>0</v>
      </c>
      <c r="N544" s="36">
        <v>0</v>
      </c>
      <c r="O544" s="36">
        <v>0</v>
      </c>
      <c r="R544" s="52">
        <v>7384.95</v>
      </c>
      <c r="S544" s="52">
        <v>1358.55</v>
      </c>
      <c r="T544" s="52">
        <v>0</v>
      </c>
      <c r="U544" s="52">
        <v>0</v>
      </c>
      <c r="V544" s="52">
        <v>0</v>
      </c>
      <c r="W544" s="52">
        <v>0</v>
      </c>
      <c r="X544" s="52">
        <v>0</v>
      </c>
      <c r="Y544" s="52">
        <v>0</v>
      </c>
      <c r="Z544" s="52">
        <v>0</v>
      </c>
      <c r="AA544" s="52">
        <v>0.84</v>
      </c>
      <c r="AB544" s="52">
        <v>24.22</v>
      </c>
    </row>
    <row r="545" spans="3:28" hidden="1" x14ac:dyDescent="0.45">
      <c r="C545" s="32" t="s">
        <v>28</v>
      </c>
      <c r="D545" s="33" t="s">
        <v>29</v>
      </c>
      <c r="E545" s="34" t="s">
        <v>49</v>
      </c>
      <c r="F545" s="35" t="s">
        <v>584</v>
      </c>
      <c r="G545" s="36">
        <v>0</v>
      </c>
      <c r="H545" s="36">
        <v>0</v>
      </c>
      <c r="I545" s="36">
        <v>0</v>
      </c>
      <c r="J545" s="36">
        <v>0</v>
      </c>
      <c r="K545" s="53">
        <f t="shared" si="8"/>
        <v>16.07</v>
      </c>
      <c r="L545" s="36">
        <v>0</v>
      </c>
      <c r="M545" s="36">
        <v>0</v>
      </c>
      <c r="N545" s="36">
        <v>0</v>
      </c>
      <c r="O545" s="36">
        <v>0</v>
      </c>
      <c r="R545" s="52">
        <v>16.07</v>
      </c>
      <c r="S545" s="52">
        <v>0</v>
      </c>
      <c r="T545" s="52">
        <v>0</v>
      </c>
      <c r="U545" s="52">
        <v>0</v>
      </c>
      <c r="V545" s="52">
        <v>0</v>
      </c>
      <c r="W545" s="52">
        <v>0</v>
      </c>
      <c r="X545" s="52">
        <v>0</v>
      </c>
      <c r="Y545" s="52">
        <v>0</v>
      </c>
      <c r="Z545" s="52">
        <v>0</v>
      </c>
      <c r="AA545" s="52">
        <v>0</v>
      </c>
      <c r="AB545" s="52">
        <v>0</v>
      </c>
    </row>
    <row r="546" spans="3:28" hidden="1" x14ac:dyDescent="0.45">
      <c r="C546" s="32" t="s">
        <v>28</v>
      </c>
      <c r="D546" s="33" t="s">
        <v>30</v>
      </c>
      <c r="E546" s="34" t="s">
        <v>49</v>
      </c>
      <c r="F546" s="35" t="s">
        <v>50</v>
      </c>
      <c r="G546" s="36">
        <v>0</v>
      </c>
      <c r="H546" s="36">
        <v>0</v>
      </c>
      <c r="I546" s="36">
        <v>0</v>
      </c>
      <c r="J546" s="36">
        <v>0</v>
      </c>
      <c r="K546" s="53">
        <f t="shared" si="8"/>
        <v>1152.99</v>
      </c>
      <c r="L546" s="36">
        <v>0</v>
      </c>
      <c r="M546" s="36">
        <v>0</v>
      </c>
      <c r="N546" s="36">
        <v>0</v>
      </c>
      <c r="O546" s="36">
        <v>0</v>
      </c>
      <c r="R546" s="52">
        <v>0</v>
      </c>
      <c r="S546" s="52">
        <v>1152.99</v>
      </c>
      <c r="T546" s="52">
        <v>0</v>
      </c>
      <c r="U546" s="52">
        <v>0</v>
      </c>
      <c r="V546" s="52">
        <v>0</v>
      </c>
      <c r="W546" s="52">
        <v>0</v>
      </c>
      <c r="X546" s="52">
        <v>0</v>
      </c>
      <c r="Y546" s="52">
        <v>0</v>
      </c>
      <c r="Z546" s="52">
        <v>0</v>
      </c>
      <c r="AA546" s="52">
        <v>0</v>
      </c>
      <c r="AB546" s="52">
        <v>0</v>
      </c>
    </row>
    <row r="547" spans="3:28" hidden="1" x14ac:dyDescent="0.45">
      <c r="C547" s="32" t="s">
        <v>28</v>
      </c>
      <c r="D547" s="33" t="s">
        <v>31</v>
      </c>
      <c r="E547" s="34" t="s">
        <v>49</v>
      </c>
      <c r="F547" s="35" t="s">
        <v>585</v>
      </c>
      <c r="G547" s="36">
        <v>0</v>
      </c>
      <c r="H547" s="36">
        <v>0</v>
      </c>
      <c r="I547" s="36">
        <v>0</v>
      </c>
      <c r="J547" s="36">
        <v>0</v>
      </c>
      <c r="K547" s="53">
        <f t="shared" si="8"/>
        <v>8063.55</v>
      </c>
      <c r="L547" s="36">
        <v>0</v>
      </c>
      <c r="M547" s="36">
        <v>0</v>
      </c>
      <c r="N547" s="36">
        <v>0</v>
      </c>
      <c r="O547" s="36">
        <v>0</v>
      </c>
      <c r="R547" s="52">
        <f>140.85+5652.5</f>
        <v>5793.35</v>
      </c>
      <c r="S547" s="52">
        <v>1433.21</v>
      </c>
      <c r="T547" s="52">
        <v>0</v>
      </c>
      <c r="U547" s="52">
        <v>0</v>
      </c>
      <c r="V547" s="52">
        <v>0</v>
      </c>
      <c r="W547" s="52">
        <v>0</v>
      </c>
      <c r="X547" s="52">
        <f>3.56+830.28</f>
        <v>833.83999999999992</v>
      </c>
      <c r="Y547" s="52">
        <v>3.15</v>
      </c>
      <c r="Z547" s="52">
        <v>0</v>
      </c>
      <c r="AA547" s="52">
        <v>0</v>
      </c>
      <c r="AB547" s="52">
        <v>0</v>
      </c>
    </row>
    <row r="548" spans="3:28" hidden="1" x14ac:dyDescent="0.45">
      <c r="C548" s="32" t="s">
        <v>29</v>
      </c>
      <c r="D548" s="33" t="s">
        <v>12</v>
      </c>
      <c r="E548" s="34" t="s">
        <v>51</v>
      </c>
      <c r="F548" s="35" t="s">
        <v>586</v>
      </c>
      <c r="G548" s="36">
        <v>0</v>
      </c>
      <c r="H548" s="36">
        <v>0</v>
      </c>
      <c r="I548" s="36">
        <v>0</v>
      </c>
      <c r="J548" s="36">
        <v>0</v>
      </c>
      <c r="K548" s="53">
        <f t="shared" si="8"/>
        <v>0</v>
      </c>
      <c r="L548" s="36">
        <v>0</v>
      </c>
      <c r="M548" s="36">
        <v>0</v>
      </c>
      <c r="N548" s="36">
        <v>0</v>
      </c>
      <c r="O548" s="36">
        <v>0</v>
      </c>
      <c r="R548" s="52">
        <v>0</v>
      </c>
      <c r="S548" s="52">
        <v>0</v>
      </c>
      <c r="T548" s="52">
        <v>0</v>
      </c>
      <c r="U548" s="52">
        <v>0</v>
      </c>
      <c r="V548" s="52">
        <v>0</v>
      </c>
      <c r="W548" s="52">
        <v>0</v>
      </c>
      <c r="X548" s="52">
        <v>0</v>
      </c>
      <c r="Y548" s="52">
        <v>0</v>
      </c>
      <c r="Z548" s="52">
        <v>0</v>
      </c>
      <c r="AA548" s="52">
        <v>0</v>
      </c>
      <c r="AB548" s="52">
        <v>0</v>
      </c>
    </row>
    <row r="549" spans="3:28" hidden="1" x14ac:dyDescent="0.45">
      <c r="C549" s="32" t="s">
        <v>29</v>
      </c>
      <c r="D549" s="33" t="s">
        <v>14</v>
      </c>
      <c r="E549" s="34" t="s">
        <v>51</v>
      </c>
      <c r="F549" s="35" t="s">
        <v>587</v>
      </c>
      <c r="G549" s="36">
        <v>0</v>
      </c>
      <c r="H549" s="36">
        <v>0</v>
      </c>
      <c r="I549" s="36">
        <v>0</v>
      </c>
      <c r="J549" s="36">
        <v>0</v>
      </c>
      <c r="K549" s="53">
        <f t="shared" si="8"/>
        <v>0</v>
      </c>
      <c r="L549" s="36">
        <v>0</v>
      </c>
      <c r="M549" s="36">
        <v>0</v>
      </c>
      <c r="N549" s="36">
        <v>0</v>
      </c>
      <c r="O549" s="36">
        <v>0</v>
      </c>
      <c r="R549" s="52">
        <v>0</v>
      </c>
      <c r="S549" s="52">
        <v>0</v>
      </c>
      <c r="T549" s="52">
        <v>0</v>
      </c>
      <c r="U549" s="52">
        <v>0</v>
      </c>
      <c r="V549" s="52">
        <v>0</v>
      </c>
      <c r="W549" s="52">
        <v>0</v>
      </c>
      <c r="X549" s="52">
        <v>0</v>
      </c>
      <c r="Y549" s="52">
        <v>0</v>
      </c>
      <c r="Z549" s="52">
        <v>0</v>
      </c>
      <c r="AA549" s="52">
        <v>0</v>
      </c>
      <c r="AB549" s="52">
        <v>0</v>
      </c>
    </row>
    <row r="550" spans="3:28" hidden="1" x14ac:dyDescent="0.45">
      <c r="C550" s="32" t="s">
        <v>29</v>
      </c>
      <c r="D550" s="33" t="s">
        <v>15</v>
      </c>
      <c r="E550" s="34" t="s">
        <v>51</v>
      </c>
      <c r="F550" s="35" t="s">
        <v>588</v>
      </c>
      <c r="G550" s="36">
        <v>0</v>
      </c>
      <c r="H550" s="36">
        <v>0</v>
      </c>
      <c r="I550" s="36">
        <v>0</v>
      </c>
      <c r="J550" s="36">
        <v>0</v>
      </c>
      <c r="K550" s="53">
        <f t="shared" si="8"/>
        <v>0</v>
      </c>
      <c r="L550" s="36">
        <v>0</v>
      </c>
      <c r="M550" s="36">
        <v>0</v>
      </c>
      <c r="N550" s="36">
        <v>0</v>
      </c>
      <c r="O550" s="36">
        <v>0</v>
      </c>
      <c r="R550" s="52">
        <v>0</v>
      </c>
      <c r="S550" s="52">
        <v>0</v>
      </c>
      <c r="T550" s="52">
        <v>0</v>
      </c>
      <c r="U550" s="52">
        <v>0</v>
      </c>
      <c r="V550" s="52">
        <v>0</v>
      </c>
      <c r="W550" s="52">
        <v>0</v>
      </c>
      <c r="X550" s="52">
        <v>0</v>
      </c>
      <c r="Y550" s="52">
        <v>0</v>
      </c>
      <c r="Z550" s="52">
        <v>0</v>
      </c>
      <c r="AA550" s="52">
        <v>0</v>
      </c>
      <c r="AB550" s="52">
        <v>0</v>
      </c>
    </row>
    <row r="551" spans="3:28" hidden="1" x14ac:dyDescent="0.45">
      <c r="C551" s="32" t="s">
        <v>29</v>
      </c>
      <c r="D551" s="33" t="s">
        <v>16</v>
      </c>
      <c r="E551" s="34" t="s">
        <v>51</v>
      </c>
      <c r="F551" s="35" t="s">
        <v>589</v>
      </c>
      <c r="G551" s="36">
        <v>0</v>
      </c>
      <c r="H551" s="36">
        <v>0</v>
      </c>
      <c r="I551" s="36">
        <v>0</v>
      </c>
      <c r="J551" s="36">
        <v>0</v>
      </c>
      <c r="K551" s="53">
        <f t="shared" si="8"/>
        <v>0</v>
      </c>
      <c r="L551" s="36">
        <v>0</v>
      </c>
      <c r="M551" s="36">
        <v>0</v>
      </c>
      <c r="N551" s="36">
        <v>0</v>
      </c>
      <c r="O551" s="36">
        <v>0</v>
      </c>
      <c r="R551" s="52">
        <v>0</v>
      </c>
      <c r="S551" s="52">
        <v>0</v>
      </c>
      <c r="T551" s="52">
        <v>0</v>
      </c>
      <c r="U551" s="52">
        <v>0</v>
      </c>
      <c r="V551" s="52">
        <v>0</v>
      </c>
      <c r="W551" s="52">
        <v>0</v>
      </c>
      <c r="X551" s="52">
        <v>0</v>
      </c>
      <c r="Y551" s="52">
        <v>0</v>
      </c>
      <c r="Z551" s="52">
        <v>0</v>
      </c>
      <c r="AA551" s="52">
        <v>0</v>
      </c>
      <c r="AB551" s="52">
        <v>0</v>
      </c>
    </row>
    <row r="552" spans="3:28" hidden="1" x14ac:dyDescent="0.45">
      <c r="C552" s="32" t="s">
        <v>29</v>
      </c>
      <c r="D552" s="33" t="s">
        <v>17</v>
      </c>
      <c r="E552" s="34" t="s">
        <v>51</v>
      </c>
      <c r="F552" s="35" t="s">
        <v>590</v>
      </c>
      <c r="G552" s="36">
        <v>0</v>
      </c>
      <c r="H552" s="36">
        <v>0</v>
      </c>
      <c r="I552" s="36">
        <v>0</v>
      </c>
      <c r="J552" s="36">
        <v>0</v>
      </c>
      <c r="K552" s="53">
        <f t="shared" si="8"/>
        <v>23.72</v>
      </c>
      <c r="L552" s="36">
        <v>0</v>
      </c>
      <c r="M552" s="36">
        <v>0</v>
      </c>
      <c r="N552" s="36">
        <v>0</v>
      </c>
      <c r="O552" s="36">
        <v>0</v>
      </c>
      <c r="R552" s="52">
        <v>0</v>
      </c>
      <c r="S552" s="52">
        <v>0</v>
      </c>
      <c r="T552" s="52">
        <v>0</v>
      </c>
      <c r="U552" s="52">
        <v>0</v>
      </c>
      <c r="V552" s="52">
        <v>0</v>
      </c>
      <c r="W552" s="52">
        <v>0</v>
      </c>
      <c r="X552" s="52">
        <v>0</v>
      </c>
      <c r="Y552" s="52">
        <v>0</v>
      </c>
      <c r="Z552" s="52">
        <v>0</v>
      </c>
      <c r="AA552" s="52">
        <v>0</v>
      </c>
      <c r="AB552" s="52">
        <v>23.72</v>
      </c>
    </row>
    <row r="553" spans="3:28" hidden="1" x14ac:dyDescent="0.45">
      <c r="C553" s="32" t="s">
        <v>29</v>
      </c>
      <c r="D553" s="33" t="s">
        <v>18</v>
      </c>
      <c r="E553" s="34" t="s">
        <v>51</v>
      </c>
      <c r="F553" s="35" t="s">
        <v>334</v>
      </c>
      <c r="G553" s="36">
        <v>0</v>
      </c>
      <c r="H553" s="36">
        <v>0</v>
      </c>
      <c r="I553" s="36">
        <v>0</v>
      </c>
      <c r="J553" s="36">
        <v>0</v>
      </c>
      <c r="K553" s="53">
        <f t="shared" si="8"/>
        <v>0</v>
      </c>
      <c r="L553" s="36">
        <v>0</v>
      </c>
      <c r="M553" s="36">
        <v>0</v>
      </c>
      <c r="N553" s="36">
        <v>0</v>
      </c>
      <c r="O553" s="36">
        <v>0</v>
      </c>
      <c r="R553" s="52">
        <v>0</v>
      </c>
      <c r="S553" s="52">
        <v>0</v>
      </c>
      <c r="T553" s="52">
        <v>0</v>
      </c>
      <c r="U553" s="52">
        <v>0</v>
      </c>
      <c r="V553" s="52">
        <v>0</v>
      </c>
      <c r="W553" s="52">
        <v>0</v>
      </c>
      <c r="X553" s="52">
        <v>0</v>
      </c>
      <c r="Y553" s="52">
        <v>0</v>
      </c>
      <c r="Z553" s="52">
        <v>0</v>
      </c>
      <c r="AA553" s="52">
        <v>0</v>
      </c>
      <c r="AB553" s="52">
        <v>0</v>
      </c>
    </row>
    <row r="554" spans="3:28" hidden="1" x14ac:dyDescent="0.45">
      <c r="C554" s="32" t="s">
        <v>29</v>
      </c>
      <c r="D554" s="33" t="s">
        <v>19</v>
      </c>
      <c r="E554" s="34" t="s">
        <v>51</v>
      </c>
      <c r="F554" s="35" t="s">
        <v>591</v>
      </c>
      <c r="G554" s="36">
        <v>0</v>
      </c>
      <c r="H554" s="36">
        <v>0</v>
      </c>
      <c r="I554" s="36">
        <v>0</v>
      </c>
      <c r="J554" s="36">
        <v>0</v>
      </c>
      <c r="K554" s="53">
        <f t="shared" si="8"/>
        <v>0</v>
      </c>
      <c r="L554" s="36">
        <v>0</v>
      </c>
      <c r="M554" s="36">
        <v>0</v>
      </c>
      <c r="N554" s="36">
        <v>0</v>
      </c>
      <c r="O554" s="36">
        <v>0</v>
      </c>
      <c r="R554" s="52">
        <v>0</v>
      </c>
      <c r="S554" s="52">
        <v>0</v>
      </c>
      <c r="T554" s="52">
        <v>0</v>
      </c>
      <c r="U554" s="52">
        <v>0</v>
      </c>
      <c r="V554" s="52">
        <v>0</v>
      </c>
      <c r="W554" s="52">
        <v>0</v>
      </c>
      <c r="X554" s="52">
        <v>0</v>
      </c>
      <c r="Y554" s="52">
        <v>0</v>
      </c>
      <c r="Z554" s="52">
        <v>0</v>
      </c>
      <c r="AA554" s="52">
        <v>0</v>
      </c>
      <c r="AB554" s="52">
        <v>0</v>
      </c>
    </row>
    <row r="555" spans="3:28" hidden="1" x14ac:dyDescent="0.45">
      <c r="C555" s="32" t="s">
        <v>29</v>
      </c>
      <c r="D555" s="33" t="s">
        <v>20</v>
      </c>
      <c r="E555" s="34" t="s">
        <v>51</v>
      </c>
      <c r="F555" s="35" t="s">
        <v>592</v>
      </c>
      <c r="G555" s="36">
        <v>0</v>
      </c>
      <c r="H555" s="36">
        <v>0</v>
      </c>
      <c r="I555" s="36">
        <v>0</v>
      </c>
      <c r="J555" s="36">
        <v>0</v>
      </c>
      <c r="K555" s="53">
        <f t="shared" si="8"/>
        <v>0</v>
      </c>
      <c r="L555" s="36">
        <v>0</v>
      </c>
      <c r="M555" s="36">
        <v>0</v>
      </c>
      <c r="N555" s="36">
        <v>0</v>
      </c>
      <c r="O555" s="36">
        <v>0</v>
      </c>
      <c r="R555" s="52">
        <v>0</v>
      </c>
      <c r="S555" s="52">
        <v>0</v>
      </c>
      <c r="T555" s="52">
        <v>0</v>
      </c>
      <c r="U555" s="52">
        <v>0</v>
      </c>
      <c r="V555" s="52">
        <v>0</v>
      </c>
      <c r="W555" s="52">
        <v>0</v>
      </c>
      <c r="X555" s="52">
        <v>0</v>
      </c>
      <c r="Y555" s="52">
        <v>0</v>
      </c>
      <c r="Z555" s="52">
        <v>0</v>
      </c>
      <c r="AA555" s="52">
        <v>0</v>
      </c>
      <c r="AB555" s="52">
        <v>0</v>
      </c>
    </row>
    <row r="556" spans="3:28" hidden="1" x14ac:dyDescent="0.45">
      <c r="C556" s="32" t="s">
        <v>29</v>
      </c>
      <c r="D556" s="33" t="s">
        <v>21</v>
      </c>
      <c r="E556" s="34" t="s">
        <v>51</v>
      </c>
      <c r="F556" s="35" t="s">
        <v>593</v>
      </c>
      <c r="G556" s="36">
        <v>0</v>
      </c>
      <c r="H556" s="36">
        <v>0</v>
      </c>
      <c r="I556" s="36">
        <v>0</v>
      </c>
      <c r="J556" s="36">
        <v>0</v>
      </c>
      <c r="K556" s="53">
        <f t="shared" si="8"/>
        <v>0</v>
      </c>
      <c r="L556" s="36">
        <v>0</v>
      </c>
      <c r="M556" s="36">
        <v>0</v>
      </c>
      <c r="N556" s="36">
        <v>0</v>
      </c>
      <c r="O556" s="36">
        <v>0</v>
      </c>
      <c r="R556" s="52">
        <v>0</v>
      </c>
      <c r="S556" s="52">
        <v>0</v>
      </c>
      <c r="T556" s="52">
        <v>0</v>
      </c>
      <c r="U556" s="52">
        <v>0</v>
      </c>
      <c r="V556" s="52">
        <v>0</v>
      </c>
      <c r="W556" s="52">
        <v>0</v>
      </c>
      <c r="X556" s="52">
        <v>0</v>
      </c>
      <c r="Y556" s="52">
        <v>0</v>
      </c>
      <c r="Z556" s="52">
        <v>0</v>
      </c>
      <c r="AA556" s="52">
        <v>0</v>
      </c>
      <c r="AB556" s="52">
        <v>0</v>
      </c>
    </row>
    <row r="557" spans="3:28" hidden="1" x14ac:dyDescent="0.45">
      <c r="C557" s="32" t="s">
        <v>29</v>
      </c>
      <c r="D557" s="33" t="s">
        <v>22</v>
      </c>
      <c r="E557" s="34" t="s">
        <v>51</v>
      </c>
      <c r="F557" s="35" t="s">
        <v>374</v>
      </c>
      <c r="G557" s="36">
        <v>0</v>
      </c>
      <c r="H557" s="36">
        <v>0</v>
      </c>
      <c r="I557" s="36">
        <v>0</v>
      </c>
      <c r="J557" s="36">
        <v>0</v>
      </c>
      <c r="K557" s="53">
        <f t="shared" si="8"/>
        <v>0</v>
      </c>
      <c r="L557" s="36">
        <v>0</v>
      </c>
      <c r="M557" s="36">
        <v>0</v>
      </c>
      <c r="N557" s="36">
        <v>0</v>
      </c>
      <c r="O557" s="36">
        <v>0</v>
      </c>
      <c r="R557" s="52">
        <v>0</v>
      </c>
      <c r="S557" s="52">
        <v>0</v>
      </c>
      <c r="T557" s="52">
        <v>0</v>
      </c>
      <c r="U557" s="52">
        <v>0</v>
      </c>
      <c r="V557" s="52">
        <v>0</v>
      </c>
      <c r="W557" s="52">
        <v>0</v>
      </c>
      <c r="X557" s="52">
        <v>0</v>
      </c>
      <c r="Y557" s="52">
        <v>0</v>
      </c>
      <c r="Z557" s="52">
        <v>0</v>
      </c>
      <c r="AA557" s="52">
        <v>0</v>
      </c>
      <c r="AB557" s="52">
        <v>0</v>
      </c>
    </row>
    <row r="558" spans="3:28" hidden="1" x14ac:dyDescent="0.45">
      <c r="C558" s="32" t="s">
        <v>29</v>
      </c>
      <c r="D558" s="33" t="s">
        <v>23</v>
      </c>
      <c r="E558" s="34" t="s">
        <v>51</v>
      </c>
      <c r="F558" s="35" t="s">
        <v>594</v>
      </c>
      <c r="G558" s="36">
        <v>0</v>
      </c>
      <c r="H558" s="36">
        <v>0</v>
      </c>
      <c r="I558" s="36">
        <v>0</v>
      </c>
      <c r="J558" s="36">
        <v>0</v>
      </c>
      <c r="K558" s="53">
        <f t="shared" si="8"/>
        <v>0</v>
      </c>
      <c r="L558" s="36">
        <v>0</v>
      </c>
      <c r="M558" s="36">
        <v>0</v>
      </c>
      <c r="N558" s="36">
        <v>0</v>
      </c>
      <c r="O558" s="36">
        <v>0</v>
      </c>
      <c r="R558" s="52">
        <v>0</v>
      </c>
      <c r="S558" s="52">
        <v>0</v>
      </c>
      <c r="T558" s="52">
        <v>0</v>
      </c>
      <c r="U558" s="52">
        <v>0</v>
      </c>
      <c r="V558" s="52">
        <v>0</v>
      </c>
      <c r="W558" s="52">
        <v>0</v>
      </c>
      <c r="X558" s="52">
        <v>0</v>
      </c>
      <c r="Y558" s="52">
        <v>0</v>
      </c>
      <c r="Z558" s="52">
        <v>0</v>
      </c>
      <c r="AA558" s="52">
        <v>0</v>
      </c>
      <c r="AB558" s="52">
        <v>0</v>
      </c>
    </row>
    <row r="559" spans="3:28" hidden="1" x14ac:dyDescent="0.45">
      <c r="C559" s="32" t="s">
        <v>29</v>
      </c>
      <c r="D559" s="33" t="s">
        <v>24</v>
      </c>
      <c r="E559" s="34" t="s">
        <v>51</v>
      </c>
      <c r="F559" s="35" t="s">
        <v>595</v>
      </c>
      <c r="G559" s="36">
        <v>0</v>
      </c>
      <c r="H559" s="36">
        <v>0</v>
      </c>
      <c r="I559" s="36">
        <v>0</v>
      </c>
      <c r="J559" s="36">
        <v>0</v>
      </c>
      <c r="K559" s="53">
        <f t="shared" si="8"/>
        <v>0</v>
      </c>
      <c r="L559" s="36">
        <v>0</v>
      </c>
      <c r="M559" s="36">
        <v>0</v>
      </c>
      <c r="N559" s="36">
        <v>0</v>
      </c>
      <c r="O559" s="36">
        <v>0</v>
      </c>
      <c r="R559" s="52">
        <v>0</v>
      </c>
      <c r="S559" s="52">
        <v>0</v>
      </c>
      <c r="T559" s="52">
        <v>0</v>
      </c>
      <c r="U559" s="52">
        <v>0</v>
      </c>
      <c r="V559" s="52">
        <v>0</v>
      </c>
      <c r="W559" s="52">
        <v>0</v>
      </c>
      <c r="X559" s="52">
        <v>0</v>
      </c>
      <c r="Y559" s="52">
        <v>0</v>
      </c>
      <c r="Z559" s="52">
        <v>0</v>
      </c>
      <c r="AA559" s="52">
        <v>0</v>
      </c>
      <c r="AB559" s="52">
        <v>0</v>
      </c>
    </row>
    <row r="560" spans="3:28" hidden="1" x14ac:dyDescent="0.45">
      <c r="C560" s="32" t="s">
        <v>29</v>
      </c>
      <c r="D560" s="33" t="s">
        <v>25</v>
      </c>
      <c r="E560" s="34" t="s">
        <v>51</v>
      </c>
      <c r="F560" s="35" t="s">
        <v>596</v>
      </c>
      <c r="G560" s="36">
        <v>0</v>
      </c>
      <c r="H560" s="36">
        <v>0</v>
      </c>
      <c r="I560" s="36">
        <v>0</v>
      </c>
      <c r="J560" s="36">
        <v>0</v>
      </c>
      <c r="K560" s="53">
        <f t="shared" si="8"/>
        <v>0</v>
      </c>
      <c r="L560" s="36">
        <v>0</v>
      </c>
      <c r="M560" s="36">
        <v>0</v>
      </c>
      <c r="N560" s="36">
        <v>0</v>
      </c>
      <c r="O560" s="36">
        <v>0</v>
      </c>
      <c r="R560" s="52">
        <v>0</v>
      </c>
      <c r="S560" s="52">
        <v>0</v>
      </c>
      <c r="T560" s="52">
        <v>0</v>
      </c>
      <c r="U560" s="52">
        <v>0</v>
      </c>
      <c r="V560" s="52">
        <v>0</v>
      </c>
      <c r="W560" s="52">
        <v>0</v>
      </c>
      <c r="X560" s="52">
        <v>0</v>
      </c>
      <c r="Y560" s="52">
        <v>0</v>
      </c>
      <c r="Z560" s="52">
        <v>0</v>
      </c>
      <c r="AA560" s="52">
        <v>0</v>
      </c>
      <c r="AB560" s="52">
        <v>0</v>
      </c>
    </row>
    <row r="561" spans="3:28" hidden="1" x14ac:dyDescent="0.45">
      <c r="C561" s="32" t="s">
        <v>29</v>
      </c>
      <c r="D561" s="33" t="s">
        <v>26</v>
      </c>
      <c r="E561" s="34" t="s">
        <v>51</v>
      </c>
      <c r="F561" s="35" t="s">
        <v>597</v>
      </c>
      <c r="G561" s="36">
        <v>0</v>
      </c>
      <c r="H561" s="36">
        <v>0</v>
      </c>
      <c r="I561" s="36">
        <v>0</v>
      </c>
      <c r="J561" s="36">
        <v>0</v>
      </c>
      <c r="K561" s="53">
        <f t="shared" si="8"/>
        <v>0</v>
      </c>
      <c r="L561" s="36">
        <v>0</v>
      </c>
      <c r="M561" s="36">
        <v>0</v>
      </c>
      <c r="N561" s="36">
        <v>0</v>
      </c>
      <c r="O561" s="36">
        <v>0</v>
      </c>
      <c r="R561" s="52">
        <v>0</v>
      </c>
      <c r="S561" s="52">
        <v>0</v>
      </c>
      <c r="T561" s="52">
        <v>0</v>
      </c>
      <c r="U561" s="52">
        <v>0</v>
      </c>
      <c r="V561" s="52">
        <v>0</v>
      </c>
      <c r="W561" s="52">
        <v>0</v>
      </c>
      <c r="X561" s="52">
        <v>0</v>
      </c>
      <c r="Y561" s="52">
        <v>0</v>
      </c>
      <c r="Z561" s="52">
        <v>0</v>
      </c>
      <c r="AA561" s="52">
        <v>0</v>
      </c>
      <c r="AB561" s="52">
        <v>0</v>
      </c>
    </row>
    <row r="562" spans="3:28" hidden="1" x14ac:dyDescent="0.45">
      <c r="C562" s="32" t="s">
        <v>29</v>
      </c>
      <c r="D562" s="33" t="s">
        <v>3</v>
      </c>
      <c r="E562" s="34" t="s">
        <v>51</v>
      </c>
      <c r="F562" s="35" t="s">
        <v>598</v>
      </c>
      <c r="G562" s="36">
        <v>0</v>
      </c>
      <c r="H562" s="36">
        <v>0</v>
      </c>
      <c r="I562" s="36">
        <v>0</v>
      </c>
      <c r="J562" s="36">
        <v>0</v>
      </c>
      <c r="K562" s="53">
        <f t="shared" si="8"/>
        <v>0</v>
      </c>
      <c r="L562" s="36">
        <v>0</v>
      </c>
      <c r="M562" s="36">
        <v>0</v>
      </c>
      <c r="N562" s="36">
        <v>0</v>
      </c>
      <c r="O562" s="36">
        <v>0</v>
      </c>
      <c r="R562" s="52">
        <v>0</v>
      </c>
      <c r="S562" s="52">
        <v>0</v>
      </c>
      <c r="T562" s="52">
        <v>0</v>
      </c>
      <c r="U562" s="52">
        <v>0</v>
      </c>
      <c r="V562" s="52">
        <v>0</v>
      </c>
      <c r="W562" s="52">
        <v>0</v>
      </c>
      <c r="X562" s="52">
        <v>0</v>
      </c>
      <c r="Y562" s="52">
        <v>0</v>
      </c>
      <c r="Z562" s="52">
        <v>0</v>
      </c>
      <c r="AA562" s="52">
        <v>0</v>
      </c>
      <c r="AB562" s="52">
        <v>0</v>
      </c>
    </row>
    <row r="563" spans="3:28" hidden="1" x14ac:dyDescent="0.45">
      <c r="C563" s="32" t="s">
        <v>29</v>
      </c>
      <c r="D563" s="33" t="s">
        <v>27</v>
      </c>
      <c r="E563" s="34" t="s">
        <v>51</v>
      </c>
      <c r="F563" s="35" t="s">
        <v>599</v>
      </c>
      <c r="G563" s="36">
        <v>0</v>
      </c>
      <c r="H563" s="36">
        <v>0</v>
      </c>
      <c r="I563" s="36">
        <v>0</v>
      </c>
      <c r="J563" s="36">
        <v>0</v>
      </c>
      <c r="K563" s="53">
        <f t="shared" si="8"/>
        <v>0</v>
      </c>
      <c r="L563" s="36">
        <v>0</v>
      </c>
      <c r="M563" s="36">
        <v>0</v>
      </c>
      <c r="N563" s="36">
        <v>0</v>
      </c>
      <c r="O563" s="36">
        <v>0</v>
      </c>
      <c r="R563" s="52">
        <v>0</v>
      </c>
      <c r="S563" s="52">
        <v>0</v>
      </c>
      <c r="T563" s="52">
        <v>0</v>
      </c>
      <c r="U563" s="52">
        <v>0</v>
      </c>
      <c r="V563" s="52">
        <v>0</v>
      </c>
      <c r="W563" s="52">
        <v>0</v>
      </c>
      <c r="X563" s="52">
        <v>0</v>
      </c>
      <c r="Y563" s="52">
        <v>0</v>
      </c>
      <c r="Z563" s="52">
        <v>0</v>
      </c>
      <c r="AA563" s="52">
        <v>0</v>
      </c>
      <c r="AB563" s="52">
        <v>0</v>
      </c>
    </row>
    <row r="564" spans="3:28" hidden="1" x14ac:dyDescent="0.45">
      <c r="C564" s="32" t="s">
        <v>29</v>
      </c>
      <c r="D564" s="33" t="s">
        <v>4</v>
      </c>
      <c r="E564" s="34" t="s">
        <v>51</v>
      </c>
      <c r="F564" s="35" t="s">
        <v>600</v>
      </c>
      <c r="G564" s="36">
        <v>0</v>
      </c>
      <c r="H564" s="36">
        <v>0</v>
      </c>
      <c r="I564" s="36">
        <v>0</v>
      </c>
      <c r="J564" s="36">
        <v>0</v>
      </c>
      <c r="K564" s="53">
        <f t="shared" si="8"/>
        <v>0</v>
      </c>
      <c r="L564" s="36">
        <v>0</v>
      </c>
      <c r="M564" s="36">
        <v>0</v>
      </c>
      <c r="N564" s="36">
        <v>0</v>
      </c>
      <c r="O564" s="36">
        <v>0</v>
      </c>
      <c r="R564" s="52">
        <v>0</v>
      </c>
      <c r="S564" s="52">
        <v>0</v>
      </c>
      <c r="T564" s="52">
        <v>0</v>
      </c>
      <c r="U564" s="52">
        <v>0</v>
      </c>
      <c r="V564" s="52">
        <v>0</v>
      </c>
      <c r="W564" s="52">
        <v>0</v>
      </c>
      <c r="X564" s="52">
        <v>0</v>
      </c>
      <c r="Y564" s="52">
        <v>0</v>
      </c>
      <c r="Z564" s="52">
        <v>0</v>
      </c>
      <c r="AA564" s="52">
        <v>0</v>
      </c>
      <c r="AB564" s="52">
        <v>0</v>
      </c>
    </row>
    <row r="565" spans="3:28" hidden="1" x14ac:dyDescent="0.45">
      <c r="C565" s="32" t="s">
        <v>29</v>
      </c>
      <c r="D565" s="33" t="s">
        <v>28</v>
      </c>
      <c r="E565" s="34" t="s">
        <v>51</v>
      </c>
      <c r="F565" s="35" t="s">
        <v>601</v>
      </c>
      <c r="G565" s="36">
        <v>0</v>
      </c>
      <c r="H565" s="36">
        <v>0</v>
      </c>
      <c r="I565" s="36">
        <v>0</v>
      </c>
      <c r="J565" s="36">
        <v>0</v>
      </c>
      <c r="K565" s="53">
        <f t="shared" si="8"/>
        <v>0</v>
      </c>
      <c r="L565" s="36">
        <v>0</v>
      </c>
      <c r="M565" s="36">
        <v>0</v>
      </c>
      <c r="N565" s="36">
        <v>0</v>
      </c>
      <c r="O565" s="36">
        <v>0</v>
      </c>
      <c r="R565" s="52">
        <v>0</v>
      </c>
      <c r="S565" s="52">
        <v>0</v>
      </c>
      <c r="T565" s="52">
        <v>0</v>
      </c>
      <c r="U565" s="52">
        <v>0</v>
      </c>
      <c r="V565" s="52">
        <v>0</v>
      </c>
      <c r="W565" s="52">
        <v>0</v>
      </c>
      <c r="X565" s="52">
        <v>0</v>
      </c>
      <c r="Y565" s="52">
        <v>0</v>
      </c>
      <c r="Z565" s="52">
        <v>0</v>
      </c>
      <c r="AA565" s="52">
        <v>0</v>
      </c>
      <c r="AB565" s="52">
        <v>0</v>
      </c>
    </row>
    <row r="566" spans="3:28" hidden="1" x14ac:dyDescent="0.45">
      <c r="C566" s="32" t="s">
        <v>29</v>
      </c>
      <c r="D566" s="33" t="s">
        <v>29</v>
      </c>
      <c r="E566" s="34" t="s">
        <v>51</v>
      </c>
      <c r="F566" s="35" t="s">
        <v>602</v>
      </c>
      <c r="G566" s="36">
        <v>0</v>
      </c>
      <c r="H566" s="36">
        <v>0</v>
      </c>
      <c r="I566" s="36">
        <v>0</v>
      </c>
      <c r="J566" s="36">
        <v>0</v>
      </c>
      <c r="K566" s="53">
        <f t="shared" si="8"/>
        <v>0</v>
      </c>
      <c r="L566" s="36">
        <v>0</v>
      </c>
      <c r="M566" s="36">
        <v>0</v>
      </c>
      <c r="N566" s="36">
        <v>0</v>
      </c>
      <c r="O566" s="36">
        <v>0</v>
      </c>
      <c r="R566" s="52">
        <v>0</v>
      </c>
      <c r="S566" s="52">
        <v>0</v>
      </c>
      <c r="T566" s="52">
        <v>0</v>
      </c>
      <c r="U566" s="52">
        <v>0</v>
      </c>
      <c r="V566" s="52">
        <v>0</v>
      </c>
      <c r="W566" s="52">
        <v>0</v>
      </c>
      <c r="X566" s="52">
        <v>0</v>
      </c>
      <c r="Y566" s="52">
        <v>0</v>
      </c>
      <c r="Z566" s="52">
        <v>0</v>
      </c>
      <c r="AA566" s="52">
        <v>0</v>
      </c>
      <c r="AB566" s="52">
        <v>0</v>
      </c>
    </row>
    <row r="567" spans="3:28" hidden="1" x14ac:dyDescent="0.45">
      <c r="C567" s="32" t="s">
        <v>29</v>
      </c>
      <c r="D567" s="33" t="s">
        <v>30</v>
      </c>
      <c r="E567" s="34" t="s">
        <v>51</v>
      </c>
      <c r="F567" s="35" t="s">
        <v>603</v>
      </c>
      <c r="G567" s="36">
        <v>0</v>
      </c>
      <c r="H567" s="36">
        <v>0</v>
      </c>
      <c r="I567" s="36">
        <v>0</v>
      </c>
      <c r="J567" s="36">
        <v>0</v>
      </c>
      <c r="K567" s="53">
        <f t="shared" si="8"/>
        <v>0</v>
      </c>
      <c r="L567" s="36">
        <v>0</v>
      </c>
      <c r="M567" s="36">
        <v>0</v>
      </c>
      <c r="N567" s="36">
        <v>0</v>
      </c>
      <c r="O567" s="36">
        <v>0</v>
      </c>
      <c r="R567" s="52">
        <v>0</v>
      </c>
      <c r="S567" s="52">
        <v>0</v>
      </c>
      <c r="T567" s="52">
        <v>0</v>
      </c>
      <c r="U567" s="52">
        <v>0</v>
      </c>
      <c r="V567" s="52">
        <v>0</v>
      </c>
      <c r="W567" s="52">
        <v>0</v>
      </c>
      <c r="X567" s="52">
        <v>0</v>
      </c>
      <c r="Y567" s="52">
        <v>0</v>
      </c>
      <c r="Z567" s="52">
        <v>0</v>
      </c>
      <c r="AA567" s="52">
        <v>0</v>
      </c>
      <c r="AB567" s="52">
        <v>0</v>
      </c>
    </row>
    <row r="568" spans="3:28" hidden="1" x14ac:dyDescent="0.45">
      <c r="C568" s="32" t="s">
        <v>29</v>
      </c>
      <c r="D568" s="33" t="s">
        <v>31</v>
      </c>
      <c r="E568" s="34" t="s">
        <v>51</v>
      </c>
      <c r="F568" s="35" t="s">
        <v>51</v>
      </c>
      <c r="G568" s="36">
        <v>0</v>
      </c>
      <c r="H568" s="36">
        <v>0</v>
      </c>
      <c r="I568" s="36">
        <v>0</v>
      </c>
      <c r="J568" s="36">
        <v>0</v>
      </c>
      <c r="K568" s="53">
        <f t="shared" si="8"/>
        <v>0</v>
      </c>
      <c r="L568" s="36">
        <v>0</v>
      </c>
      <c r="M568" s="36">
        <v>0</v>
      </c>
      <c r="N568" s="36">
        <v>0</v>
      </c>
      <c r="O568" s="36">
        <v>0</v>
      </c>
      <c r="R568" s="52">
        <v>0</v>
      </c>
      <c r="S568" s="52">
        <v>0</v>
      </c>
      <c r="T568" s="52">
        <v>0</v>
      </c>
      <c r="U568" s="52">
        <v>0</v>
      </c>
      <c r="V568" s="52">
        <v>0</v>
      </c>
      <c r="W568" s="52">
        <v>0</v>
      </c>
      <c r="X568" s="52">
        <v>0</v>
      </c>
      <c r="Y568" s="52">
        <v>0</v>
      </c>
      <c r="Z568" s="52">
        <v>0</v>
      </c>
      <c r="AA568" s="52">
        <v>0</v>
      </c>
      <c r="AB568" s="52">
        <v>0</v>
      </c>
    </row>
    <row r="569" spans="3:28" hidden="1" x14ac:dyDescent="0.45">
      <c r="C569" s="32" t="s">
        <v>29</v>
      </c>
      <c r="D569" s="33" t="s">
        <v>86</v>
      </c>
      <c r="E569" s="34" t="s">
        <v>51</v>
      </c>
      <c r="F569" s="35" t="s">
        <v>604</v>
      </c>
      <c r="G569" s="36">
        <v>0</v>
      </c>
      <c r="H569" s="36">
        <v>0</v>
      </c>
      <c r="I569" s="36">
        <v>0</v>
      </c>
      <c r="J569" s="36">
        <v>0</v>
      </c>
      <c r="K569" s="53">
        <f t="shared" si="8"/>
        <v>0</v>
      </c>
      <c r="L569" s="36">
        <v>0</v>
      </c>
      <c r="M569" s="36">
        <v>0</v>
      </c>
      <c r="N569" s="36">
        <v>0</v>
      </c>
      <c r="O569" s="36">
        <v>0</v>
      </c>
      <c r="R569" s="52">
        <v>0</v>
      </c>
      <c r="S569" s="52">
        <v>0</v>
      </c>
      <c r="T569" s="52">
        <v>0</v>
      </c>
      <c r="U569" s="52">
        <v>0</v>
      </c>
      <c r="V569" s="52">
        <v>0</v>
      </c>
      <c r="W569" s="52">
        <v>0</v>
      </c>
      <c r="X569" s="52">
        <v>0</v>
      </c>
      <c r="Y569" s="52">
        <v>0</v>
      </c>
      <c r="Z569" s="52">
        <v>0</v>
      </c>
      <c r="AA569" s="52">
        <v>0</v>
      </c>
      <c r="AB569" s="52">
        <v>0</v>
      </c>
    </row>
    <row r="570" spans="3:28" hidden="1" x14ac:dyDescent="0.45">
      <c r="C570" s="32" t="s">
        <v>29</v>
      </c>
      <c r="D570" s="33" t="s">
        <v>54</v>
      </c>
      <c r="E570" s="34" t="s">
        <v>51</v>
      </c>
      <c r="F570" s="35" t="s">
        <v>605</v>
      </c>
      <c r="G570" s="36">
        <v>0</v>
      </c>
      <c r="H570" s="36">
        <v>0</v>
      </c>
      <c r="I570" s="36">
        <v>0</v>
      </c>
      <c r="J570" s="36">
        <v>0</v>
      </c>
      <c r="K570" s="53">
        <f t="shared" si="8"/>
        <v>0</v>
      </c>
      <c r="L570" s="36">
        <v>0</v>
      </c>
      <c r="M570" s="36">
        <v>0</v>
      </c>
      <c r="N570" s="36">
        <v>0</v>
      </c>
      <c r="O570" s="36">
        <v>0</v>
      </c>
      <c r="R570" s="52">
        <v>0</v>
      </c>
      <c r="S570" s="52">
        <v>0</v>
      </c>
      <c r="T570" s="52">
        <v>0</v>
      </c>
      <c r="U570" s="52">
        <v>0</v>
      </c>
      <c r="V570" s="52">
        <v>0</v>
      </c>
      <c r="W570" s="52">
        <v>0</v>
      </c>
      <c r="X570" s="52">
        <v>0</v>
      </c>
      <c r="Y570" s="52">
        <v>0</v>
      </c>
      <c r="Z570" s="52">
        <v>0</v>
      </c>
      <c r="AA570" s="52">
        <v>0</v>
      </c>
      <c r="AB570" s="52">
        <v>0</v>
      </c>
    </row>
    <row r="571" spans="3:28" hidden="1" x14ac:dyDescent="0.45">
      <c r="C571" s="32" t="s">
        <v>29</v>
      </c>
      <c r="D571" s="33" t="s">
        <v>58</v>
      </c>
      <c r="E571" s="34" t="s">
        <v>51</v>
      </c>
      <c r="F571" s="35" t="s">
        <v>606</v>
      </c>
      <c r="G571" s="36">
        <v>0</v>
      </c>
      <c r="H571" s="36">
        <v>0</v>
      </c>
      <c r="I571" s="36">
        <v>0</v>
      </c>
      <c r="J571" s="36">
        <v>0</v>
      </c>
      <c r="K571" s="53">
        <f t="shared" si="8"/>
        <v>0</v>
      </c>
      <c r="L571" s="36">
        <v>0</v>
      </c>
      <c r="M571" s="36">
        <v>0</v>
      </c>
      <c r="N571" s="36">
        <v>0</v>
      </c>
      <c r="O571" s="36">
        <v>0</v>
      </c>
      <c r="R571" s="52">
        <v>0</v>
      </c>
      <c r="S571" s="52">
        <v>0</v>
      </c>
      <c r="T571" s="52">
        <v>0</v>
      </c>
      <c r="U571" s="52">
        <v>0</v>
      </c>
      <c r="V571" s="52">
        <v>0</v>
      </c>
      <c r="W571" s="52">
        <v>0</v>
      </c>
      <c r="X571" s="52">
        <v>0</v>
      </c>
      <c r="Y571" s="52">
        <v>0</v>
      </c>
      <c r="Z571" s="52">
        <v>0</v>
      </c>
      <c r="AA571" s="52">
        <v>0</v>
      </c>
      <c r="AB571" s="52">
        <v>0</v>
      </c>
    </row>
    <row r="572" spans="3:28" hidden="1" x14ac:dyDescent="0.45">
      <c r="C572" s="32" t="s">
        <v>30</v>
      </c>
      <c r="D572" s="33" t="s">
        <v>12</v>
      </c>
      <c r="E572" s="34" t="s">
        <v>41</v>
      </c>
      <c r="F572" s="35" t="s">
        <v>607</v>
      </c>
      <c r="G572" s="36">
        <v>0</v>
      </c>
      <c r="H572" s="36">
        <v>0</v>
      </c>
      <c r="I572" s="36">
        <v>0</v>
      </c>
      <c r="J572" s="36">
        <v>0</v>
      </c>
      <c r="K572" s="53">
        <f t="shared" si="8"/>
        <v>71.72</v>
      </c>
      <c r="L572" s="36">
        <v>0</v>
      </c>
      <c r="M572" s="36">
        <v>0</v>
      </c>
      <c r="N572" s="36">
        <v>0</v>
      </c>
      <c r="O572" s="36">
        <v>0</v>
      </c>
      <c r="R572" s="52">
        <v>66.2</v>
      </c>
      <c r="S572" s="52">
        <v>5.52</v>
      </c>
      <c r="T572" s="52">
        <v>0</v>
      </c>
      <c r="U572" s="52">
        <v>0</v>
      </c>
      <c r="V572" s="52">
        <v>0</v>
      </c>
      <c r="W572" s="52">
        <v>0</v>
      </c>
      <c r="X572" s="52">
        <v>0</v>
      </c>
      <c r="Y572" s="52">
        <v>0</v>
      </c>
      <c r="Z572" s="52">
        <v>0</v>
      </c>
      <c r="AA572" s="52">
        <v>0</v>
      </c>
      <c r="AB572" s="52">
        <v>0</v>
      </c>
    </row>
    <row r="573" spans="3:28" hidden="1" x14ac:dyDescent="0.45">
      <c r="C573" s="32" t="s">
        <v>30</v>
      </c>
      <c r="D573" s="33" t="s">
        <v>14</v>
      </c>
      <c r="E573" s="34" t="s">
        <v>41</v>
      </c>
      <c r="F573" s="35" t="s">
        <v>608</v>
      </c>
      <c r="G573" s="36">
        <v>0</v>
      </c>
      <c r="H573" s="36">
        <v>0</v>
      </c>
      <c r="I573" s="36">
        <v>0</v>
      </c>
      <c r="J573" s="36">
        <v>0</v>
      </c>
      <c r="K573" s="53">
        <f t="shared" si="8"/>
        <v>1603.64</v>
      </c>
      <c r="L573" s="36">
        <v>0</v>
      </c>
      <c r="M573" s="36">
        <v>0</v>
      </c>
      <c r="N573" s="36">
        <v>0</v>
      </c>
      <c r="O573" s="36">
        <v>0</v>
      </c>
      <c r="R573" s="52">
        <v>717.09</v>
      </c>
      <c r="S573" s="52">
        <v>198.71</v>
      </c>
      <c r="T573" s="52">
        <v>0</v>
      </c>
      <c r="U573" s="52">
        <v>0</v>
      </c>
      <c r="V573" s="52">
        <v>0</v>
      </c>
      <c r="W573" s="52">
        <v>0</v>
      </c>
      <c r="X573" s="52">
        <v>33.1</v>
      </c>
      <c r="Y573" s="52">
        <v>654.74</v>
      </c>
      <c r="Z573" s="52">
        <v>0</v>
      </c>
      <c r="AA573" s="52">
        <v>0</v>
      </c>
      <c r="AB573" s="52">
        <v>0</v>
      </c>
    </row>
    <row r="574" spans="3:28" hidden="1" x14ac:dyDescent="0.45">
      <c r="C574" s="32" t="s">
        <v>30</v>
      </c>
      <c r="D574" s="33" t="s">
        <v>15</v>
      </c>
      <c r="E574" s="34" t="s">
        <v>41</v>
      </c>
      <c r="F574" s="35" t="s">
        <v>609</v>
      </c>
      <c r="G574" s="36">
        <v>0</v>
      </c>
      <c r="H574" s="36">
        <v>0</v>
      </c>
      <c r="I574" s="36">
        <v>0</v>
      </c>
      <c r="J574" s="36">
        <v>0</v>
      </c>
      <c r="K574" s="53">
        <f t="shared" si="8"/>
        <v>10.08</v>
      </c>
      <c r="L574" s="36">
        <v>0</v>
      </c>
      <c r="M574" s="36">
        <v>0</v>
      </c>
      <c r="N574" s="36">
        <v>0</v>
      </c>
      <c r="O574" s="36">
        <v>0</v>
      </c>
      <c r="R574" s="52">
        <v>4.5</v>
      </c>
      <c r="S574" s="52">
        <v>0</v>
      </c>
      <c r="T574" s="52">
        <v>0</v>
      </c>
      <c r="U574" s="52">
        <v>0</v>
      </c>
      <c r="V574" s="52">
        <v>0</v>
      </c>
      <c r="W574" s="52">
        <v>0</v>
      </c>
      <c r="X574" s="52">
        <v>5.58</v>
      </c>
      <c r="Y574" s="52">
        <v>0</v>
      </c>
      <c r="Z574" s="52">
        <v>0</v>
      </c>
      <c r="AA574" s="52">
        <v>0</v>
      </c>
      <c r="AB574" s="52">
        <v>0</v>
      </c>
    </row>
    <row r="575" spans="3:28" hidden="1" x14ac:dyDescent="0.45">
      <c r="C575" s="32" t="s">
        <v>30</v>
      </c>
      <c r="D575" s="33" t="s">
        <v>16</v>
      </c>
      <c r="E575" s="34" t="s">
        <v>41</v>
      </c>
      <c r="F575" s="35" t="s">
        <v>610</v>
      </c>
      <c r="G575" s="36">
        <v>0</v>
      </c>
      <c r="H575" s="36">
        <v>0</v>
      </c>
      <c r="I575" s="36">
        <v>0</v>
      </c>
      <c r="J575" s="36">
        <v>0</v>
      </c>
      <c r="K575" s="53">
        <f t="shared" si="8"/>
        <v>30353.520000000004</v>
      </c>
      <c r="L575" s="36">
        <v>0</v>
      </c>
      <c r="M575" s="36">
        <v>0</v>
      </c>
      <c r="N575" s="36">
        <v>0</v>
      </c>
      <c r="O575" s="36">
        <v>0</v>
      </c>
      <c r="R575" s="52">
        <f>207.17+117.21</f>
        <v>324.38</v>
      </c>
      <c r="S575" s="52">
        <v>131.41</v>
      </c>
      <c r="T575" s="52">
        <v>0</v>
      </c>
      <c r="U575" s="52">
        <v>0</v>
      </c>
      <c r="V575" s="52">
        <v>0</v>
      </c>
      <c r="W575" s="52">
        <v>0</v>
      </c>
      <c r="X575" s="52">
        <v>27873.040000000001</v>
      </c>
      <c r="Y575" s="52">
        <v>1957.56</v>
      </c>
      <c r="Z575" s="52">
        <v>0</v>
      </c>
      <c r="AA575" s="52">
        <v>0</v>
      </c>
      <c r="AB575" s="52">
        <v>67.13</v>
      </c>
    </row>
    <row r="576" spans="3:28" hidden="1" x14ac:dyDescent="0.45">
      <c r="C576" s="32" t="s">
        <v>30</v>
      </c>
      <c r="D576" s="33" t="s">
        <v>17</v>
      </c>
      <c r="E576" s="34" t="s">
        <v>41</v>
      </c>
      <c r="F576" s="35" t="s">
        <v>611</v>
      </c>
      <c r="G576" s="36">
        <v>0</v>
      </c>
      <c r="H576" s="36">
        <v>0</v>
      </c>
      <c r="I576" s="36">
        <v>0</v>
      </c>
      <c r="J576" s="36">
        <v>0</v>
      </c>
      <c r="K576" s="53">
        <f t="shared" si="8"/>
        <v>2465.4800000000005</v>
      </c>
      <c r="L576" s="36">
        <v>0</v>
      </c>
      <c r="M576" s="36">
        <v>0</v>
      </c>
      <c r="N576" s="36">
        <v>0</v>
      </c>
      <c r="O576" s="36">
        <v>0</v>
      </c>
      <c r="R576" s="52">
        <v>2441.96</v>
      </c>
      <c r="S576" s="52">
        <v>20.010000000000002</v>
      </c>
      <c r="T576" s="52">
        <v>0</v>
      </c>
      <c r="U576" s="52">
        <v>0</v>
      </c>
      <c r="V576" s="52">
        <v>0</v>
      </c>
      <c r="W576" s="52">
        <v>0</v>
      </c>
      <c r="X576" s="52">
        <v>0</v>
      </c>
      <c r="Y576" s="52">
        <v>0</v>
      </c>
      <c r="Z576" s="52">
        <v>0</v>
      </c>
      <c r="AA576" s="52">
        <v>0</v>
      </c>
      <c r="AB576" s="52">
        <v>3.51</v>
      </c>
    </row>
    <row r="577" spans="3:28" hidden="1" x14ac:dyDescent="0.45">
      <c r="C577" s="32" t="s">
        <v>30</v>
      </c>
      <c r="D577" s="33" t="s">
        <v>18</v>
      </c>
      <c r="E577" s="34" t="s">
        <v>41</v>
      </c>
      <c r="F577" s="35" t="s">
        <v>612</v>
      </c>
      <c r="G577" s="36">
        <v>0</v>
      </c>
      <c r="H577" s="36">
        <v>0</v>
      </c>
      <c r="I577" s="36">
        <v>0</v>
      </c>
      <c r="J577" s="36">
        <v>0</v>
      </c>
      <c r="K577" s="53">
        <f t="shared" si="8"/>
        <v>11.49</v>
      </c>
      <c r="L577" s="36">
        <v>0</v>
      </c>
      <c r="M577" s="36">
        <v>0</v>
      </c>
      <c r="N577" s="36">
        <v>0</v>
      </c>
      <c r="O577" s="36">
        <v>0</v>
      </c>
      <c r="R577" s="52">
        <v>11.49</v>
      </c>
      <c r="S577" s="52">
        <v>0</v>
      </c>
      <c r="T577" s="52">
        <v>0</v>
      </c>
      <c r="U577" s="52">
        <v>0</v>
      </c>
      <c r="V577" s="52">
        <v>0</v>
      </c>
      <c r="W577" s="52">
        <v>0</v>
      </c>
      <c r="X577" s="52">
        <v>0</v>
      </c>
      <c r="Y577" s="52">
        <v>0</v>
      </c>
      <c r="Z577" s="52">
        <v>0</v>
      </c>
      <c r="AA577" s="52">
        <v>0</v>
      </c>
      <c r="AB577" s="52">
        <v>0</v>
      </c>
    </row>
    <row r="578" spans="3:28" hidden="1" x14ac:dyDescent="0.45">
      <c r="C578" s="32" t="s">
        <v>30</v>
      </c>
      <c r="D578" s="33" t="s">
        <v>19</v>
      </c>
      <c r="E578" s="34" t="s">
        <v>41</v>
      </c>
      <c r="F578" s="35" t="s">
        <v>613</v>
      </c>
      <c r="G578" s="36">
        <v>0</v>
      </c>
      <c r="H578" s="36">
        <v>0</v>
      </c>
      <c r="I578" s="36">
        <v>0</v>
      </c>
      <c r="J578" s="36">
        <v>0</v>
      </c>
      <c r="K578" s="53">
        <f t="shared" si="8"/>
        <v>6134.38</v>
      </c>
      <c r="L578" s="36">
        <v>0</v>
      </c>
      <c r="M578" s="36">
        <v>0</v>
      </c>
      <c r="N578" s="36">
        <v>0</v>
      </c>
      <c r="O578" s="36">
        <v>0</v>
      </c>
      <c r="R578" s="52">
        <v>5530.68</v>
      </c>
      <c r="S578" s="52">
        <v>144.61000000000001</v>
      </c>
      <c r="T578" s="52">
        <v>0</v>
      </c>
      <c r="U578" s="52">
        <v>0</v>
      </c>
      <c r="V578" s="52">
        <v>0</v>
      </c>
      <c r="W578" s="52">
        <v>0</v>
      </c>
      <c r="X578" s="52">
        <v>459.09</v>
      </c>
      <c r="Y578" s="52">
        <v>0</v>
      </c>
      <c r="Z578" s="52">
        <v>0</v>
      </c>
      <c r="AA578" s="52">
        <v>0</v>
      </c>
      <c r="AB578" s="52">
        <v>0</v>
      </c>
    </row>
    <row r="579" spans="3:28" hidden="1" x14ac:dyDescent="0.45">
      <c r="C579" s="32" t="s">
        <v>30</v>
      </c>
      <c r="D579" s="33" t="s">
        <v>20</v>
      </c>
      <c r="E579" s="34" t="s">
        <v>41</v>
      </c>
      <c r="F579" s="35" t="s">
        <v>614</v>
      </c>
      <c r="G579" s="36">
        <v>0</v>
      </c>
      <c r="H579" s="36">
        <v>0</v>
      </c>
      <c r="I579" s="36">
        <v>0</v>
      </c>
      <c r="J579" s="36">
        <v>0</v>
      </c>
      <c r="K579" s="53">
        <f t="shared" si="8"/>
        <v>564.25</v>
      </c>
      <c r="L579" s="36">
        <v>0</v>
      </c>
      <c r="M579" s="36">
        <v>0</v>
      </c>
      <c r="N579" s="36">
        <v>0</v>
      </c>
      <c r="O579" s="36">
        <v>0</v>
      </c>
      <c r="R579" s="52">
        <v>349.37</v>
      </c>
      <c r="S579" s="52">
        <v>42.58</v>
      </c>
      <c r="T579" s="52">
        <v>0</v>
      </c>
      <c r="U579" s="52">
        <v>0</v>
      </c>
      <c r="V579" s="52">
        <v>0</v>
      </c>
      <c r="W579" s="52">
        <v>0</v>
      </c>
      <c r="X579" s="52">
        <v>169.33</v>
      </c>
      <c r="Y579" s="52">
        <v>2.97</v>
      </c>
      <c r="Z579" s="52">
        <v>0</v>
      </c>
      <c r="AA579" s="52">
        <v>0</v>
      </c>
      <c r="AB579" s="52">
        <v>0</v>
      </c>
    </row>
    <row r="580" spans="3:28" hidden="1" x14ac:dyDescent="0.45">
      <c r="C580" s="32" t="s">
        <v>30</v>
      </c>
      <c r="D580" s="33" t="s">
        <v>21</v>
      </c>
      <c r="E580" s="34" t="s">
        <v>41</v>
      </c>
      <c r="F580" s="35" t="s">
        <v>615</v>
      </c>
      <c r="G580" s="36">
        <v>0</v>
      </c>
      <c r="H580" s="36">
        <v>0</v>
      </c>
      <c r="I580" s="36">
        <v>0</v>
      </c>
      <c r="J580" s="36">
        <v>0</v>
      </c>
      <c r="K580" s="53">
        <f t="shared" ref="K580:K615" si="9">SUM(R580:AB580)</f>
        <v>5796.75</v>
      </c>
      <c r="L580" s="36">
        <v>0</v>
      </c>
      <c r="M580" s="36">
        <v>0</v>
      </c>
      <c r="N580" s="36">
        <v>0</v>
      </c>
      <c r="O580" s="36">
        <v>0</v>
      </c>
      <c r="R580" s="52">
        <v>694.34</v>
      </c>
      <c r="S580" s="52">
        <v>169.63</v>
      </c>
      <c r="T580" s="52">
        <v>0</v>
      </c>
      <c r="U580" s="52">
        <v>0</v>
      </c>
      <c r="V580" s="52">
        <v>0</v>
      </c>
      <c r="W580" s="52">
        <v>0</v>
      </c>
      <c r="X580" s="52">
        <v>3002.43</v>
      </c>
      <c r="Y580" s="52">
        <v>1930.35</v>
      </c>
      <c r="Z580" s="52">
        <v>0</v>
      </c>
      <c r="AA580" s="52">
        <v>0</v>
      </c>
      <c r="AB580" s="52">
        <v>0</v>
      </c>
    </row>
    <row r="581" spans="3:28" hidden="1" x14ac:dyDescent="0.45">
      <c r="C581" s="32" t="s">
        <v>30</v>
      </c>
      <c r="D581" s="33" t="s">
        <v>22</v>
      </c>
      <c r="E581" s="34" t="s">
        <v>41</v>
      </c>
      <c r="F581" s="35" t="s">
        <v>616</v>
      </c>
      <c r="G581" s="36">
        <v>0</v>
      </c>
      <c r="H581" s="36">
        <v>0</v>
      </c>
      <c r="I581" s="36">
        <v>0</v>
      </c>
      <c r="J581" s="36">
        <v>0</v>
      </c>
      <c r="K581" s="53">
        <f t="shared" si="9"/>
        <v>430.37</v>
      </c>
      <c r="L581" s="36">
        <v>0</v>
      </c>
      <c r="M581" s="36">
        <v>0</v>
      </c>
      <c r="N581" s="36">
        <v>0</v>
      </c>
      <c r="O581" s="36">
        <v>0</v>
      </c>
      <c r="R581" s="52">
        <v>14.91</v>
      </c>
      <c r="S581" s="52">
        <v>2.7</v>
      </c>
      <c r="T581" s="52">
        <v>0</v>
      </c>
      <c r="U581" s="52">
        <v>0</v>
      </c>
      <c r="V581" s="52">
        <v>0</v>
      </c>
      <c r="W581" s="52">
        <v>0</v>
      </c>
      <c r="X581" s="52">
        <v>350.45</v>
      </c>
      <c r="Y581" s="52">
        <v>0</v>
      </c>
      <c r="Z581" s="52">
        <v>0</v>
      </c>
      <c r="AA581" s="52">
        <v>62.31</v>
      </c>
      <c r="AB581" s="52">
        <v>0</v>
      </c>
    </row>
    <row r="582" spans="3:28" hidden="1" x14ac:dyDescent="0.45">
      <c r="C582" s="32" t="s">
        <v>30</v>
      </c>
      <c r="D582" s="33" t="s">
        <v>23</v>
      </c>
      <c r="E582" s="34" t="s">
        <v>41</v>
      </c>
      <c r="F582" s="35" t="s">
        <v>617</v>
      </c>
      <c r="G582" s="36">
        <v>0</v>
      </c>
      <c r="H582" s="36">
        <v>0</v>
      </c>
      <c r="I582" s="36">
        <v>0</v>
      </c>
      <c r="J582" s="36">
        <v>0</v>
      </c>
      <c r="K582" s="53">
        <f t="shared" si="9"/>
        <v>226.46</v>
      </c>
      <c r="L582" s="36">
        <v>0</v>
      </c>
      <c r="M582" s="36">
        <v>0</v>
      </c>
      <c r="N582" s="36">
        <v>0</v>
      </c>
      <c r="O582" s="36">
        <v>0</v>
      </c>
      <c r="R582" s="52">
        <v>177.55</v>
      </c>
      <c r="S582" s="52">
        <v>48.91</v>
      </c>
      <c r="T582" s="52">
        <v>0</v>
      </c>
      <c r="U582" s="52">
        <v>0</v>
      </c>
      <c r="V582" s="52">
        <v>0</v>
      </c>
      <c r="W582" s="52">
        <v>0</v>
      </c>
      <c r="X582" s="52">
        <v>0</v>
      </c>
      <c r="Y582" s="52">
        <v>0</v>
      </c>
      <c r="Z582" s="52">
        <v>0</v>
      </c>
      <c r="AA582" s="52">
        <v>0</v>
      </c>
      <c r="AB582" s="52">
        <v>0</v>
      </c>
    </row>
    <row r="583" spans="3:28" hidden="1" x14ac:dyDescent="0.45">
      <c r="C583" s="32" t="s">
        <v>30</v>
      </c>
      <c r="D583" s="33" t="s">
        <v>24</v>
      </c>
      <c r="E583" s="34" t="s">
        <v>41</v>
      </c>
      <c r="F583" s="35" t="s">
        <v>618</v>
      </c>
      <c r="G583" s="36">
        <v>0</v>
      </c>
      <c r="H583" s="36">
        <v>0</v>
      </c>
      <c r="I583" s="36">
        <v>0</v>
      </c>
      <c r="J583" s="36">
        <v>0</v>
      </c>
      <c r="K583" s="53">
        <f t="shared" si="9"/>
        <v>15086.66</v>
      </c>
      <c r="L583" s="36">
        <v>0</v>
      </c>
      <c r="M583" s="36">
        <v>0</v>
      </c>
      <c r="N583" s="36">
        <v>0</v>
      </c>
      <c r="O583" s="36">
        <v>0</v>
      </c>
      <c r="R583" s="52">
        <v>12441.2</v>
      </c>
      <c r="S583" s="52">
        <v>1201.56</v>
      </c>
      <c r="T583" s="52">
        <v>0</v>
      </c>
      <c r="U583" s="52">
        <v>0</v>
      </c>
      <c r="V583" s="52">
        <v>0</v>
      </c>
      <c r="W583" s="52">
        <v>0</v>
      </c>
      <c r="X583" s="52">
        <v>0</v>
      </c>
      <c r="Y583" s="52">
        <v>12.74</v>
      </c>
      <c r="Z583" s="52">
        <v>0</v>
      </c>
      <c r="AA583" s="52">
        <v>1431.16</v>
      </c>
      <c r="AB583" s="52">
        <v>0</v>
      </c>
    </row>
    <row r="584" spans="3:28" hidden="1" x14ac:dyDescent="0.45">
      <c r="C584" s="32" t="s">
        <v>30</v>
      </c>
      <c r="D584" s="33" t="s">
        <v>25</v>
      </c>
      <c r="E584" s="34" t="s">
        <v>41</v>
      </c>
      <c r="F584" s="35" t="s">
        <v>619</v>
      </c>
      <c r="G584" s="36">
        <v>0</v>
      </c>
      <c r="H584" s="36">
        <v>0</v>
      </c>
      <c r="I584" s="36">
        <v>0</v>
      </c>
      <c r="J584" s="36">
        <v>0</v>
      </c>
      <c r="K584" s="53">
        <f t="shared" si="9"/>
        <v>1021.88</v>
      </c>
      <c r="L584" s="36">
        <v>0</v>
      </c>
      <c r="M584" s="36">
        <v>0</v>
      </c>
      <c r="N584" s="36">
        <v>0</v>
      </c>
      <c r="O584" s="36">
        <v>0</v>
      </c>
      <c r="R584" s="52">
        <v>345.78</v>
      </c>
      <c r="S584" s="52">
        <v>0</v>
      </c>
      <c r="T584" s="52">
        <v>0</v>
      </c>
      <c r="U584" s="52">
        <v>0</v>
      </c>
      <c r="V584" s="52">
        <v>0</v>
      </c>
      <c r="W584" s="52">
        <v>0</v>
      </c>
      <c r="X584" s="52">
        <v>577.47</v>
      </c>
      <c r="Y584" s="52">
        <v>98.63</v>
      </c>
      <c r="Z584" s="52">
        <v>0</v>
      </c>
      <c r="AA584" s="52">
        <v>0</v>
      </c>
      <c r="AB584" s="52">
        <v>0</v>
      </c>
    </row>
    <row r="585" spans="3:28" hidden="1" x14ac:dyDescent="0.45">
      <c r="C585" s="32" t="s">
        <v>30</v>
      </c>
      <c r="D585" s="33" t="s">
        <v>26</v>
      </c>
      <c r="E585" s="34" t="s">
        <v>41</v>
      </c>
      <c r="F585" s="35" t="s">
        <v>620</v>
      </c>
      <c r="G585" s="36">
        <v>0</v>
      </c>
      <c r="H585" s="36">
        <v>0</v>
      </c>
      <c r="I585" s="36">
        <v>0</v>
      </c>
      <c r="J585" s="36">
        <v>0</v>
      </c>
      <c r="K585" s="53">
        <f t="shared" si="9"/>
        <v>6004.29</v>
      </c>
      <c r="L585" s="36">
        <v>0</v>
      </c>
      <c r="M585" s="36">
        <v>0</v>
      </c>
      <c r="N585" s="36">
        <v>0</v>
      </c>
      <c r="O585" s="36">
        <v>0</v>
      </c>
      <c r="R585" s="52">
        <v>0</v>
      </c>
      <c r="S585" s="52">
        <v>49.33</v>
      </c>
      <c r="T585" s="52">
        <v>0</v>
      </c>
      <c r="U585" s="52">
        <v>0</v>
      </c>
      <c r="V585" s="52">
        <v>0</v>
      </c>
      <c r="W585" s="52">
        <v>0</v>
      </c>
      <c r="X585" s="52">
        <v>0</v>
      </c>
      <c r="Y585" s="52">
        <v>5954.96</v>
      </c>
      <c r="Z585" s="52">
        <v>0</v>
      </c>
      <c r="AA585" s="52">
        <v>0</v>
      </c>
      <c r="AB585" s="52">
        <v>0</v>
      </c>
    </row>
    <row r="586" spans="3:28" hidden="1" x14ac:dyDescent="0.45">
      <c r="C586" s="32" t="s">
        <v>30</v>
      </c>
      <c r="D586" s="33" t="s">
        <v>3</v>
      </c>
      <c r="E586" s="34" t="s">
        <v>41</v>
      </c>
      <c r="F586" s="35" t="s">
        <v>621</v>
      </c>
      <c r="G586" s="36">
        <v>0</v>
      </c>
      <c r="H586" s="36">
        <v>0</v>
      </c>
      <c r="I586" s="36">
        <v>0</v>
      </c>
      <c r="J586" s="36">
        <v>0</v>
      </c>
      <c r="K586" s="53">
        <f t="shared" si="9"/>
        <v>7.44</v>
      </c>
      <c r="L586" s="36">
        <v>0</v>
      </c>
      <c r="M586" s="36">
        <v>0</v>
      </c>
      <c r="N586" s="36">
        <v>0</v>
      </c>
      <c r="O586" s="36">
        <v>0</v>
      </c>
      <c r="R586" s="52">
        <v>0</v>
      </c>
      <c r="S586" s="52">
        <v>7.44</v>
      </c>
      <c r="T586" s="52">
        <v>0</v>
      </c>
      <c r="U586" s="52">
        <v>0</v>
      </c>
      <c r="V586" s="52">
        <v>0</v>
      </c>
      <c r="W586" s="52">
        <v>0</v>
      </c>
      <c r="X586" s="52">
        <v>0</v>
      </c>
      <c r="Y586" s="52">
        <v>0</v>
      </c>
      <c r="Z586" s="52">
        <v>0</v>
      </c>
      <c r="AA586" s="52">
        <v>0</v>
      </c>
      <c r="AB586" s="52">
        <v>0</v>
      </c>
    </row>
    <row r="587" spans="3:28" hidden="1" x14ac:dyDescent="0.45">
      <c r="C587" s="32" t="s">
        <v>30</v>
      </c>
      <c r="D587" s="33" t="s">
        <v>27</v>
      </c>
      <c r="E587" s="34" t="s">
        <v>41</v>
      </c>
      <c r="F587" s="35" t="s">
        <v>622</v>
      </c>
      <c r="G587" s="36">
        <v>0</v>
      </c>
      <c r="H587" s="36">
        <v>0</v>
      </c>
      <c r="I587" s="36">
        <v>0</v>
      </c>
      <c r="J587" s="36">
        <v>0</v>
      </c>
      <c r="K587" s="53">
        <f t="shared" si="9"/>
        <v>3897.4700000000003</v>
      </c>
      <c r="L587" s="36">
        <v>0</v>
      </c>
      <c r="M587" s="36">
        <v>0</v>
      </c>
      <c r="N587" s="36">
        <v>0</v>
      </c>
      <c r="O587" s="36">
        <v>0</v>
      </c>
      <c r="R587" s="52">
        <v>2207.2600000000002</v>
      </c>
      <c r="S587" s="52">
        <v>0</v>
      </c>
      <c r="T587" s="52">
        <v>0</v>
      </c>
      <c r="U587" s="52">
        <v>0</v>
      </c>
      <c r="V587" s="52">
        <v>0</v>
      </c>
      <c r="W587" s="52">
        <v>0</v>
      </c>
      <c r="X587" s="52">
        <v>1690.21</v>
      </c>
      <c r="Y587" s="52">
        <v>0</v>
      </c>
      <c r="Z587" s="52">
        <v>0</v>
      </c>
      <c r="AA587" s="52">
        <v>0</v>
      </c>
      <c r="AB587" s="52">
        <v>0</v>
      </c>
    </row>
    <row r="588" spans="3:28" hidden="1" x14ac:dyDescent="0.45">
      <c r="C588" s="32" t="s">
        <v>30</v>
      </c>
      <c r="D588" s="33" t="s">
        <v>4</v>
      </c>
      <c r="E588" s="34" t="s">
        <v>41</v>
      </c>
      <c r="F588" s="35" t="s">
        <v>238</v>
      </c>
      <c r="G588" s="36">
        <v>0</v>
      </c>
      <c r="H588" s="36">
        <v>0</v>
      </c>
      <c r="I588" s="36">
        <v>0</v>
      </c>
      <c r="J588" s="36">
        <v>0</v>
      </c>
      <c r="K588" s="53">
        <f t="shared" si="9"/>
        <v>11647.32</v>
      </c>
      <c r="L588" s="36">
        <v>0</v>
      </c>
      <c r="M588" s="36">
        <v>0</v>
      </c>
      <c r="N588" s="36">
        <v>0</v>
      </c>
      <c r="O588" s="36">
        <v>0</v>
      </c>
      <c r="R588" s="52">
        <v>0</v>
      </c>
      <c r="S588" s="52">
        <v>0</v>
      </c>
      <c r="T588" s="52">
        <v>0</v>
      </c>
      <c r="U588" s="52">
        <v>0</v>
      </c>
      <c r="V588" s="52">
        <v>0</v>
      </c>
      <c r="W588" s="52">
        <v>0</v>
      </c>
      <c r="X588" s="52">
        <v>11647.32</v>
      </c>
      <c r="Y588" s="52">
        <v>0</v>
      </c>
      <c r="Z588" s="52">
        <v>0</v>
      </c>
      <c r="AA588" s="52">
        <v>0</v>
      </c>
      <c r="AB588" s="52">
        <v>0</v>
      </c>
    </row>
    <row r="589" spans="3:28" hidden="1" x14ac:dyDescent="0.45">
      <c r="C589" s="32" t="s">
        <v>30</v>
      </c>
      <c r="D589" s="33" t="s">
        <v>28</v>
      </c>
      <c r="E589" s="34" t="s">
        <v>41</v>
      </c>
      <c r="F589" s="35" t="s">
        <v>623</v>
      </c>
      <c r="G589" s="36">
        <v>0</v>
      </c>
      <c r="H589" s="36">
        <v>0</v>
      </c>
      <c r="I589" s="36">
        <v>0</v>
      </c>
      <c r="J589" s="36">
        <v>0</v>
      </c>
      <c r="K589" s="53">
        <f t="shared" si="9"/>
        <v>1031.74</v>
      </c>
      <c r="L589" s="36">
        <v>0</v>
      </c>
      <c r="M589" s="36">
        <v>0</v>
      </c>
      <c r="N589" s="36">
        <v>0</v>
      </c>
      <c r="O589" s="36">
        <v>0</v>
      </c>
      <c r="R589" s="52">
        <v>868.41</v>
      </c>
      <c r="S589" s="52">
        <f>87.33+21.85+34.54</f>
        <v>143.72</v>
      </c>
      <c r="T589" s="52">
        <v>0</v>
      </c>
      <c r="U589" s="52">
        <v>0</v>
      </c>
      <c r="V589" s="52">
        <v>0</v>
      </c>
      <c r="W589" s="52">
        <v>0</v>
      </c>
      <c r="X589" s="52">
        <v>0</v>
      </c>
      <c r="Y589" s="52">
        <v>19.61</v>
      </c>
      <c r="Z589" s="52">
        <v>0</v>
      </c>
      <c r="AA589" s="52">
        <v>0</v>
      </c>
      <c r="AB589" s="52">
        <v>0</v>
      </c>
    </row>
    <row r="590" spans="3:28" hidden="1" x14ac:dyDescent="0.45">
      <c r="C590" s="32" t="s">
        <v>30</v>
      </c>
      <c r="D590" s="33" t="s">
        <v>29</v>
      </c>
      <c r="E590" s="34" t="s">
        <v>41</v>
      </c>
      <c r="F590" s="35" t="s">
        <v>41</v>
      </c>
      <c r="G590" s="36">
        <v>0</v>
      </c>
      <c r="H590" s="36">
        <v>0</v>
      </c>
      <c r="I590" s="36">
        <v>0</v>
      </c>
      <c r="J590" s="36">
        <v>0</v>
      </c>
      <c r="K590" s="53">
        <f t="shared" si="9"/>
        <v>33754.610000000008</v>
      </c>
      <c r="L590" s="36">
        <v>0</v>
      </c>
      <c r="M590" s="36">
        <v>0</v>
      </c>
      <c r="N590" s="36">
        <v>0</v>
      </c>
      <c r="O590" s="36">
        <v>0</v>
      </c>
      <c r="R590" s="52">
        <f>1019.45+18166.84+97.19</f>
        <v>19283.48</v>
      </c>
      <c r="S590" s="52">
        <f>173.31+1166.44</f>
        <v>1339.75</v>
      </c>
      <c r="T590" s="52">
        <v>0</v>
      </c>
      <c r="U590" s="52">
        <v>0</v>
      </c>
      <c r="V590" s="52">
        <v>0</v>
      </c>
      <c r="W590" s="52">
        <v>0</v>
      </c>
      <c r="X590" s="52">
        <f>7514.1+1143.84+4388.07+23.62</f>
        <v>13069.630000000001</v>
      </c>
      <c r="Y590" s="52">
        <v>4.83</v>
      </c>
      <c r="Z590" s="52">
        <v>0</v>
      </c>
      <c r="AA590" s="52">
        <v>41.94</v>
      </c>
      <c r="AB590" s="52">
        <v>14.98</v>
      </c>
    </row>
    <row r="591" spans="3:28" hidden="1" x14ac:dyDescent="0.45">
      <c r="C591" s="32" t="s">
        <v>30</v>
      </c>
      <c r="D591" s="33" t="s">
        <v>30</v>
      </c>
      <c r="E591" s="34" t="s">
        <v>41</v>
      </c>
      <c r="F591" s="35" t="s">
        <v>624</v>
      </c>
      <c r="G591" s="36">
        <v>0</v>
      </c>
      <c r="H591" s="36">
        <v>0</v>
      </c>
      <c r="I591" s="36">
        <v>0</v>
      </c>
      <c r="J591" s="36">
        <v>0</v>
      </c>
      <c r="K591" s="53">
        <f t="shared" si="9"/>
        <v>65.38</v>
      </c>
      <c r="L591" s="36">
        <v>0</v>
      </c>
      <c r="M591" s="36">
        <v>0</v>
      </c>
      <c r="N591" s="36">
        <v>0</v>
      </c>
      <c r="O591" s="36">
        <v>0</v>
      </c>
      <c r="R591" s="52">
        <v>65.38</v>
      </c>
      <c r="S591" s="52">
        <v>0</v>
      </c>
      <c r="T591" s="52">
        <v>0</v>
      </c>
      <c r="U591" s="52">
        <v>0</v>
      </c>
      <c r="V591" s="52">
        <v>0</v>
      </c>
      <c r="W591" s="52">
        <v>0</v>
      </c>
      <c r="X591" s="52">
        <v>0</v>
      </c>
      <c r="Y591" s="52">
        <v>0</v>
      </c>
      <c r="Z591" s="52">
        <v>0</v>
      </c>
      <c r="AA591" s="52">
        <v>0</v>
      </c>
      <c r="AB591" s="52">
        <v>0</v>
      </c>
    </row>
    <row r="592" spans="3:28" hidden="1" x14ac:dyDescent="0.45">
      <c r="C592" s="32" t="s">
        <v>30</v>
      </c>
      <c r="D592" s="33" t="s">
        <v>31</v>
      </c>
      <c r="E592" s="34" t="s">
        <v>41</v>
      </c>
      <c r="F592" s="35" t="s">
        <v>625</v>
      </c>
      <c r="G592" s="36">
        <v>0</v>
      </c>
      <c r="H592" s="36">
        <v>0</v>
      </c>
      <c r="I592" s="36">
        <v>0</v>
      </c>
      <c r="J592" s="36">
        <v>0</v>
      </c>
      <c r="K592" s="53">
        <f t="shared" si="9"/>
        <v>0</v>
      </c>
      <c r="L592" s="36">
        <v>0</v>
      </c>
      <c r="M592" s="36">
        <v>0</v>
      </c>
      <c r="N592" s="36">
        <v>0</v>
      </c>
      <c r="O592" s="36">
        <v>0</v>
      </c>
      <c r="R592" s="52">
        <v>0</v>
      </c>
      <c r="S592" s="52">
        <v>0</v>
      </c>
      <c r="T592" s="52">
        <v>0</v>
      </c>
      <c r="U592" s="52">
        <v>0</v>
      </c>
      <c r="V592" s="52">
        <v>0</v>
      </c>
      <c r="W592" s="52">
        <v>0</v>
      </c>
      <c r="X592" s="52">
        <v>0</v>
      </c>
      <c r="Y592" s="52">
        <v>0</v>
      </c>
      <c r="Z592" s="52">
        <v>0</v>
      </c>
      <c r="AA592" s="52">
        <v>0</v>
      </c>
      <c r="AB592" s="52">
        <v>0</v>
      </c>
    </row>
    <row r="593" spans="3:28" hidden="1" x14ac:dyDescent="0.45">
      <c r="C593" s="32" t="s">
        <v>31</v>
      </c>
      <c r="D593" s="33" t="s">
        <v>12</v>
      </c>
      <c r="E593" s="34" t="s">
        <v>50</v>
      </c>
      <c r="F593" s="35" t="s">
        <v>626</v>
      </c>
      <c r="G593" s="36">
        <v>0</v>
      </c>
      <c r="H593" s="36">
        <v>0</v>
      </c>
      <c r="I593" s="36">
        <v>0</v>
      </c>
      <c r="J593" s="36">
        <v>0</v>
      </c>
      <c r="K593" s="53">
        <f t="shared" si="9"/>
        <v>0</v>
      </c>
      <c r="L593" s="36">
        <v>0</v>
      </c>
      <c r="M593" s="36">
        <v>0</v>
      </c>
      <c r="N593" s="36">
        <v>0</v>
      </c>
      <c r="O593" s="36">
        <v>0</v>
      </c>
      <c r="R593" s="52">
        <v>0</v>
      </c>
      <c r="S593" s="52">
        <v>0</v>
      </c>
      <c r="T593" s="52">
        <v>0</v>
      </c>
      <c r="U593" s="52">
        <v>0</v>
      </c>
      <c r="V593" s="52">
        <v>0</v>
      </c>
      <c r="W593" s="52">
        <v>0</v>
      </c>
      <c r="X593" s="52">
        <v>0</v>
      </c>
      <c r="Y593" s="52">
        <v>0</v>
      </c>
      <c r="Z593" s="52">
        <v>0</v>
      </c>
      <c r="AA593" s="52">
        <v>0</v>
      </c>
      <c r="AB593" s="52">
        <v>0</v>
      </c>
    </row>
    <row r="594" spans="3:28" hidden="1" x14ac:dyDescent="0.45">
      <c r="C594" s="32" t="s">
        <v>31</v>
      </c>
      <c r="D594" s="33" t="s">
        <v>14</v>
      </c>
      <c r="E594" s="34" t="s">
        <v>50</v>
      </c>
      <c r="F594" s="35" t="s">
        <v>627</v>
      </c>
      <c r="G594" s="36">
        <v>0</v>
      </c>
      <c r="H594" s="36">
        <v>0</v>
      </c>
      <c r="I594" s="36">
        <v>0</v>
      </c>
      <c r="J594" s="36">
        <v>0</v>
      </c>
      <c r="K594" s="53">
        <f t="shared" si="9"/>
        <v>0</v>
      </c>
      <c r="L594" s="36">
        <v>0</v>
      </c>
      <c r="M594" s="36">
        <v>0</v>
      </c>
      <c r="N594" s="36">
        <v>0</v>
      </c>
      <c r="O594" s="36">
        <v>0</v>
      </c>
      <c r="R594" s="52">
        <v>0</v>
      </c>
      <c r="S594" s="52">
        <v>0</v>
      </c>
      <c r="T594" s="52">
        <v>0</v>
      </c>
      <c r="U594" s="52">
        <v>0</v>
      </c>
      <c r="V594" s="52">
        <v>0</v>
      </c>
      <c r="W594" s="52">
        <v>0</v>
      </c>
      <c r="X594" s="52">
        <v>0</v>
      </c>
      <c r="Y594" s="52">
        <v>0</v>
      </c>
      <c r="Z594" s="52">
        <v>0</v>
      </c>
      <c r="AA594" s="52">
        <v>0</v>
      </c>
      <c r="AB594" s="52">
        <v>0</v>
      </c>
    </row>
    <row r="595" spans="3:28" hidden="1" x14ac:dyDescent="0.45">
      <c r="C595" s="32" t="s">
        <v>31</v>
      </c>
      <c r="D595" s="33" t="s">
        <v>15</v>
      </c>
      <c r="E595" s="34" t="s">
        <v>50</v>
      </c>
      <c r="F595" s="35" t="s">
        <v>628</v>
      </c>
      <c r="G595" s="36">
        <v>0</v>
      </c>
      <c r="H595" s="36">
        <v>0</v>
      </c>
      <c r="I595" s="36">
        <v>0</v>
      </c>
      <c r="J595" s="36">
        <v>0</v>
      </c>
      <c r="K595" s="53">
        <f t="shared" si="9"/>
        <v>0</v>
      </c>
      <c r="L595" s="36">
        <v>0</v>
      </c>
      <c r="M595" s="36">
        <v>0</v>
      </c>
      <c r="N595" s="36">
        <v>0</v>
      </c>
      <c r="O595" s="36">
        <v>0</v>
      </c>
      <c r="R595" s="52">
        <v>0</v>
      </c>
      <c r="S595" s="52">
        <v>0</v>
      </c>
      <c r="T595" s="52">
        <v>0</v>
      </c>
      <c r="U595" s="52">
        <v>0</v>
      </c>
      <c r="V595" s="52">
        <v>0</v>
      </c>
      <c r="W595" s="52">
        <v>0</v>
      </c>
      <c r="X595" s="52">
        <v>0</v>
      </c>
      <c r="Y595" s="52">
        <v>0</v>
      </c>
      <c r="Z595" s="52">
        <v>0</v>
      </c>
      <c r="AA595" s="52">
        <v>0</v>
      </c>
      <c r="AB595" s="52">
        <v>0</v>
      </c>
    </row>
    <row r="596" spans="3:28" hidden="1" x14ac:dyDescent="0.45">
      <c r="C596" s="32" t="s">
        <v>31</v>
      </c>
      <c r="D596" s="33" t="s">
        <v>16</v>
      </c>
      <c r="E596" s="34" t="s">
        <v>50</v>
      </c>
      <c r="F596" s="35" t="s">
        <v>629</v>
      </c>
      <c r="G596" s="36">
        <v>0</v>
      </c>
      <c r="H596" s="36">
        <v>0</v>
      </c>
      <c r="I596" s="36">
        <v>0</v>
      </c>
      <c r="J596" s="36">
        <v>0</v>
      </c>
      <c r="K596" s="53">
        <f t="shared" si="9"/>
        <v>0</v>
      </c>
      <c r="L596" s="36">
        <v>0</v>
      </c>
      <c r="M596" s="36">
        <v>0</v>
      </c>
      <c r="N596" s="36">
        <v>0</v>
      </c>
      <c r="O596" s="36">
        <v>0</v>
      </c>
      <c r="R596" s="52">
        <v>0</v>
      </c>
      <c r="S596" s="52">
        <v>0</v>
      </c>
      <c r="T596" s="52">
        <v>0</v>
      </c>
      <c r="U596" s="52">
        <v>0</v>
      </c>
      <c r="V596" s="52">
        <v>0</v>
      </c>
      <c r="W596" s="52">
        <v>0</v>
      </c>
      <c r="X596" s="52">
        <v>0</v>
      </c>
      <c r="Y596" s="52">
        <v>0</v>
      </c>
      <c r="Z596" s="52">
        <v>0</v>
      </c>
      <c r="AA596" s="52">
        <v>0</v>
      </c>
      <c r="AB596" s="52">
        <v>0</v>
      </c>
    </row>
    <row r="597" spans="3:28" hidden="1" x14ac:dyDescent="0.45">
      <c r="C597" s="32" t="s">
        <v>31</v>
      </c>
      <c r="D597" s="33" t="s">
        <v>17</v>
      </c>
      <c r="E597" s="34" t="s">
        <v>50</v>
      </c>
      <c r="F597" s="35" t="s">
        <v>334</v>
      </c>
      <c r="G597" s="36">
        <v>0</v>
      </c>
      <c r="H597" s="36">
        <v>0</v>
      </c>
      <c r="I597" s="36">
        <v>0</v>
      </c>
      <c r="J597" s="36">
        <v>0</v>
      </c>
      <c r="K597" s="53">
        <f t="shared" si="9"/>
        <v>9.0399999999999991</v>
      </c>
      <c r="L597" s="36">
        <v>0</v>
      </c>
      <c r="M597" s="36">
        <v>0</v>
      </c>
      <c r="N597" s="36">
        <v>0</v>
      </c>
      <c r="O597" s="36">
        <v>0</v>
      </c>
      <c r="R597" s="52">
        <v>0</v>
      </c>
      <c r="S597" s="52">
        <v>9.0399999999999991</v>
      </c>
      <c r="T597" s="52">
        <v>0</v>
      </c>
      <c r="U597" s="52">
        <v>0</v>
      </c>
      <c r="V597" s="52">
        <v>0</v>
      </c>
      <c r="W597" s="52">
        <v>0</v>
      </c>
      <c r="X597" s="52">
        <v>0</v>
      </c>
      <c r="Y597" s="52">
        <v>0</v>
      </c>
      <c r="Z597" s="52">
        <v>0</v>
      </c>
      <c r="AA597" s="52">
        <v>0</v>
      </c>
      <c r="AB597" s="52">
        <v>0</v>
      </c>
    </row>
    <row r="598" spans="3:28" hidden="1" x14ac:dyDescent="0.45">
      <c r="C598" s="32" t="s">
        <v>31</v>
      </c>
      <c r="D598" s="33" t="s">
        <v>18</v>
      </c>
      <c r="E598" s="34" t="s">
        <v>50</v>
      </c>
      <c r="F598" s="35" t="s">
        <v>630</v>
      </c>
      <c r="G598" s="36">
        <v>0</v>
      </c>
      <c r="H598" s="36">
        <v>0</v>
      </c>
      <c r="I598" s="36">
        <v>0</v>
      </c>
      <c r="J598" s="36">
        <v>0</v>
      </c>
      <c r="K598" s="53">
        <f t="shared" si="9"/>
        <v>0</v>
      </c>
      <c r="L598" s="36">
        <v>0</v>
      </c>
      <c r="M598" s="36">
        <v>0</v>
      </c>
      <c r="N598" s="36">
        <v>0</v>
      </c>
      <c r="O598" s="36">
        <v>0</v>
      </c>
      <c r="R598" s="52">
        <v>0</v>
      </c>
      <c r="S598" s="52">
        <v>0</v>
      </c>
      <c r="T598" s="52">
        <v>0</v>
      </c>
      <c r="U598" s="52">
        <v>0</v>
      </c>
      <c r="V598" s="52">
        <v>0</v>
      </c>
      <c r="W598" s="52">
        <v>0</v>
      </c>
      <c r="X598" s="52">
        <v>0</v>
      </c>
      <c r="Y598" s="52">
        <v>0</v>
      </c>
      <c r="Z598" s="52">
        <v>0</v>
      </c>
      <c r="AA598" s="52">
        <v>0</v>
      </c>
      <c r="AB598" s="52">
        <v>0</v>
      </c>
    </row>
    <row r="599" spans="3:28" hidden="1" x14ac:dyDescent="0.45">
      <c r="C599" s="32" t="s">
        <v>31</v>
      </c>
      <c r="D599" s="33" t="s">
        <v>19</v>
      </c>
      <c r="E599" s="34" t="s">
        <v>50</v>
      </c>
      <c r="F599" s="35" t="s">
        <v>300</v>
      </c>
      <c r="G599" s="36">
        <v>0</v>
      </c>
      <c r="H599" s="36">
        <v>0</v>
      </c>
      <c r="I599" s="36">
        <v>0</v>
      </c>
      <c r="J599" s="36">
        <v>0</v>
      </c>
      <c r="K599" s="53">
        <f t="shared" si="9"/>
        <v>0</v>
      </c>
      <c r="L599" s="36">
        <v>0</v>
      </c>
      <c r="M599" s="36">
        <v>0</v>
      </c>
      <c r="N599" s="36">
        <v>0</v>
      </c>
      <c r="O599" s="36">
        <v>0</v>
      </c>
      <c r="R599" s="52">
        <v>0</v>
      </c>
      <c r="S599" s="52">
        <v>0</v>
      </c>
      <c r="T599" s="52">
        <v>0</v>
      </c>
      <c r="U599" s="52">
        <v>0</v>
      </c>
      <c r="V599" s="52">
        <v>0</v>
      </c>
      <c r="W599" s="52">
        <v>0</v>
      </c>
      <c r="X599" s="52">
        <v>0</v>
      </c>
      <c r="Y599" s="52">
        <v>0</v>
      </c>
      <c r="Z599" s="52">
        <v>0</v>
      </c>
      <c r="AA599" s="52">
        <v>0</v>
      </c>
      <c r="AB599" s="52">
        <v>0</v>
      </c>
    </row>
    <row r="600" spans="3:28" hidden="1" x14ac:dyDescent="0.45">
      <c r="C600" s="32" t="s">
        <v>31</v>
      </c>
      <c r="D600" s="33" t="s">
        <v>20</v>
      </c>
      <c r="E600" s="34" t="s">
        <v>50</v>
      </c>
      <c r="F600" s="35" t="s">
        <v>631</v>
      </c>
      <c r="G600" s="36">
        <v>0</v>
      </c>
      <c r="H600" s="36">
        <v>0</v>
      </c>
      <c r="I600" s="36">
        <v>0</v>
      </c>
      <c r="J600" s="36">
        <v>0</v>
      </c>
      <c r="K600" s="53">
        <f t="shared" si="9"/>
        <v>9.6199999999999992</v>
      </c>
      <c r="L600" s="36">
        <v>0</v>
      </c>
      <c r="M600" s="36">
        <v>0</v>
      </c>
      <c r="N600" s="36">
        <v>0</v>
      </c>
      <c r="O600" s="36">
        <v>0</v>
      </c>
      <c r="R600" s="52">
        <v>0</v>
      </c>
      <c r="S600" s="52">
        <v>0</v>
      </c>
      <c r="T600" s="52">
        <v>0</v>
      </c>
      <c r="U600" s="52">
        <v>0</v>
      </c>
      <c r="V600" s="52">
        <v>0</v>
      </c>
      <c r="W600" s="52">
        <v>0</v>
      </c>
      <c r="X600" s="52">
        <v>0</v>
      </c>
      <c r="Y600" s="52">
        <v>0</v>
      </c>
      <c r="Z600" s="52">
        <v>0</v>
      </c>
      <c r="AA600" s="52">
        <v>9.6199999999999992</v>
      </c>
      <c r="AB600" s="52">
        <v>0</v>
      </c>
    </row>
    <row r="601" spans="3:28" hidden="1" x14ac:dyDescent="0.45">
      <c r="C601" s="32" t="s">
        <v>31</v>
      </c>
      <c r="D601" s="33" t="s">
        <v>21</v>
      </c>
      <c r="E601" s="34" t="s">
        <v>50</v>
      </c>
      <c r="F601" s="35" t="s">
        <v>632</v>
      </c>
      <c r="G601" s="36">
        <v>0</v>
      </c>
      <c r="H601" s="36">
        <v>0</v>
      </c>
      <c r="I601" s="36">
        <v>0</v>
      </c>
      <c r="J601" s="36">
        <v>0</v>
      </c>
      <c r="K601" s="53">
        <f t="shared" si="9"/>
        <v>0</v>
      </c>
      <c r="L601" s="36">
        <v>0</v>
      </c>
      <c r="M601" s="36">
        <v>0</v>
      </c>
      <c r="N601" s="36">
        <v>0</v>
      </c>
      <c r="O601" s="36">
        <v>0</v>
      </c>
      <c r="R601" s="52">
        <v>0</v>
      </c>
      <c r="S601" s="52">
        <v>0</v>
      </c>
      <c r="T601" s="52">
        <v>0</v>
      </c>
      <c r="U601" s="52">
        <v>0</v>
      </c>
      <c r="V601" s="52">
        <v>0</v>
      </c>
      <c r="W601" s="52">
        <v>0</v>
      </c>
      <c r="X601" s="52">
        <v>0</v>
      </c>
      <c r="Y601" s="52">
        <v>0</v>
      </c>
      <c r="Z601" s="52">
        <v>0</v>
      </c>
      <c r="AA601" s="52">
        <v>0</v>
      </c>
      <c r="AB601" s="52">
        <v>0</v>
      </c>
    </row>
    <row r="602" spans="3:28" hidden="1" x14ac:dyDescent="0.45">
      <c r="C602" s="32" t="s">
        <v>31</v>
      </c>
      <c r="D602" s="33" t="s">
        <v>22</v>
      </c>
      <c r="E602" s="34" t="s">
        <v>50</v>
      </c>
      <c r="F602" s="35" t="s">
        <v>633</v>
      </c>
      <c r="G602" s="36">
        <v>0</v>
      </c>
      <c r="H602" s="36">
        <v>0</v>
      </c>
      <c r="I602" s="36">
        <v>0</v>
      </c>
      <c r="J602" s="36">
        <v>0</v>
      </c>
      <c r="K602" s="53">
        <f t="shared" si="9"/>
        <v>0</v>
      </c>
      <c r="L602" s="36">
        <v>0</v>
      </c>
      <c r="M602" s="36">
        <v>0</v>
      </c>
      <c r="N602" s="36">
        <v>0</v>
      </c>
      <c r="O602" s="36">
        <v>0</v>
      </c>
      <c r="R602" s="52">
        <v>0</v>
      </c>
      <c r="S602" s="52">
        <v>0</v>
      </c>
      <c r="T602" s="52">
        <v>0</v>
      </c>
      <c r="U602" s="52">
        <v>0</v>
      </c>
      <c r="V602" s="52">
        <v>0</v>
      </c>
      <c r="W602" s="52">
        <v>0</v>
      </c>
      <c r="X602" s="52">
        <v>0</v>
      </c>
      <c r="Y602" s="52">
        <v>0</v>
      </c>
      <c r="Z602" s="52">
        <v>0</v>
      </c>
      <c r="AA602" s="52">
        <v>0</v>
      </c>
      <c r="AB602" s="52">
        <v>0</v>
      </c>
    </row>
    <row r="603" spans="3:28" hidden="1" x14ac:dyDescent="0.45">
      <c r="C603" s="32" t="s">
        <v>31</v>
      </c>
      <c r="D603" s="33" t="s">
        <v>23</v>
      </c>
      <c r="E603" s="34" t="s">
        <v>50</v>
      </c>
      <c r="F603" s="35" t="s">
        <v>634</v>
      </c>
      <c r="G603" s="36">
        <v>0</v>
      </c>
      <c r="H603" s="36">
        <v>0</v>
      </c>
      <c r="I603" s="36">
        <v>0</v>
      </c>
      <c r="J603" s="36">
        <v>0</v>
      </c>
      <c r="K603" s="53">
        <f t="shared" si="9"/>
        <v>0</v>
      </c>
      <c r="L603" s="36">
        <v>0</v>
      </c>
      <c r="M603" s="36">
        <v>0</v>
      </c>
      <c r="N603" s="36">
        <v>0</v>
      </c>
      <c r="O603" s="36">
        <v>0</v>
      </c>
      <c r="R603" s="52">
        <v>0</v>
      </c>
      <c r="S603" s="52">
        <v>0</v>
      </c>
      <c r="T603" s="52">
        <v>0</v>
      </c>
      <c r="U603" s="52">
        <v>0</v>
      </c>
      <c r="V603" s="52">
        <v>0</v>
      </c>
      <c r="W603" s="52">
        <v>0</v>
      </c>
      <c r="X603" s="52">
        <v>0</v>
      </c>
      <c r="Y603" s="52">
        <v>0</v>
      </c>
      <c r="Z603" s="52">
        <v>0</v>
      </c>
      <c r="AA603" s="52">
        <v>0</v>
      </c>
      <c r="AB603" s="52">
        <v>0</v>
      </c>
    </row>
    <row r="604" spans="3:28" hidden="1" x14ac:dyDescent="0.45">
      <c r="C604" s="32" t="s">
        <v>31</v>
      </c>
      <c r="D604" s="33" t="s">
        <v>24</v>
      </c>
      <c r="E604" s="34" t="s">
        <v>50</v>
      </c>
      <c r="F604" s="35" t="s">
        <v>635</v>
      </c>
      <c r="G604" s="36">
        <v>0</v>
      </c>
      <c r="H604" s="36">
        <v>0</v>
      </c>
      <c r="I604" s="36">
        <v>0</v>
      </c>
      <c r="J604" s="36">
        <v>0</v>
      </c>
      <c r="K604" s="53">
        <f t="shared" si="9"/>
        <v>0</v>
      </c>
      <c r="L604" s="36">
        <v>0</v>
      </c>
      <c r="M604" s="36">
        <v>0</v>
      </c>
      <c r="N604" s="36">
        <v>0</v>
      </c>
      <c r="O604" s="36">
        <v>0</v>
      </c>
      <c r="R604" s="52">
        <v>0</v>
      </c>
      <c r="S604" s="52">
        <v>0</v>
      </c>
      <c r="T604" s="52">
        <v>0</v>
      </c>
      <c r="U604" s="52">
        <v>0</v>
      </c>
      <c r="V604" s="52">
        <v>0</v>
      </c>
      <c r="W604" s="52">
        <v>0</v>
      </c>
      <c r="X604" s="52">
        <v>0</v>
      </c>
      <c r="Y604" s="52">
        <v>0</v>
      </c>
      <c r="Z604" s="52">
        <v>0</v>
      </c>
      <c r="AA604" s="52">
        <v>0</v>
      </c>
      <c r="AB604" s="52">
        <v>0</v>
      </c>
    </row>
    <row r="605" spans="3:28" hidden="1" x14ac:dyDescent="0.45">
      <c r="C605" s="32" t="s">
        <v>31</v>
      </c>
      <c r="D605" s="33" t="s">
        <v>25</v>
      </c>
      <c r="E605" s="34" t="s">
        <v>50</v>
      </c>
      <c r="F605" s="35" t="s">
        <v>636</v>
      </c>
      <c r="G605" s="36">
        <v>0</v>
      </c>
      <c r="H605" s="36">
        <v>0</v>
      </c>
      <c r="I605" s="36">
        <v>0</v>
      </c>
      <c r="J605" s="36">
        <v>0</v>
      </c>
      <c r="K605" s="53">
        <f t="shared" si="9"/>
        <v>0</v>
      </c>
      <c r="L605" s="36">
        <v>0</v>
      </c>
      <c r="M605" s="36">
        <v>0</v>
      </c>
      <c r="N605" s="36">
        <v>0</v>
      </c>
      <c r="O605" s="36">
        <v>0</v>
      </c>
      <c r="R605" s="52">
        <v>0</v>
      </c>
      <c r="S605" s="52">
        <v>0</v>
      </c>
      <c r="T605" s="52">
        <v>0</v>
      </c>
      <c r="U605" s="52">
        <v>0</v>
      </c>
      <c r="V605" s="52">
        <v>0</v>
      </c>
      <c r="W605" s="52">
        <v>0</v>
      </c>
      <c r="X605" s="52">
        <v>0</v>
      </c>
      <c r="Y605" s="52">
        <v>0</v>
      </c>
      <c r="Z605" s="52">
        <v>0</v>
      </c>
      <c r="AA605" s="52">
        <v>0</v>
      </c>
      <c r="AB605" s="52">
        <v>0</v>
      </c>
    </row>
    <row r="606" spans="3:28" hidden="1" x14ac:dyDescent="0.45">
      <c r="C606" s="32" t="s">
        <v>31</v>
      </c>
      <c r="D606" s="33" t="s">
        <v>26</v>
      </c>
      <c r="E606" s="34" t="s">
        <v>50</v>
      </c>
      <c r="F606" s="35" t="s">
        <v>637</v>
      </c>
      <c r="G606" s="36">
        <v>0</v>
      </c>
      <c r="H606" s="36">
        <v>0</v>
      </c>
      <c r="I606" s="36">
        <v>0</v>
      </c>
      <c r="J606" s="36">
        <v>0</v>
      </c>
      <c r="K606" s="53">
        <f t="shared" si="9"/>
        <v>0</v>
      </c>
      <c r="L606" s="36">
        <v>0</v>
      </c>
      <c r="M606" s="36">
        <v>0</v>
      </c>
      <c r="N606" s="36">
        <v>0</v>
      </c>
      <c r="O606" s="36">
        <v>0</v>
      </c>
      <c r="R606" s="52">
        <v>0</v>
      </c>
      <c r="S606" s="52">
        <v>0</v>
      </c>
      <c r="T606" s="52">
        <v>0</v>
      </c>
      <c r="U606" s="52">
        <v>0</v>
      </c>
      <c r="V606" s="52">
        <v>0</v>
      </c>
      <c r="W606" s="52">
        <v>0</v>
      </c>
      <c r="X606" s="52">
        <v>0</v>
      </c>
      <c r="Y606" s="52">
        <v>0</v>
      </c>
      <c r="Z606" s="52">
        <v>0</v>
      </c>
      <c r="AA606" s="52">
        <v>0</v>
      </c>
      <c r="AB606" s="52">
        <v>0</v>
      </c>
    </row>
    <row r="607" spans="3:28" hidden="1" x14ac:dyDescent="0.45">
      <c r="C607" s="32" t="s">
        <v>31</v>
      </c>
      <c r="D607" s="33" t="s">
        <v>3</v>
      </c>
      <c r="E607" s="34" t="s">
        <v>50</v>
      </c>
      <c r="F607" s="35" t="s">
        <v>638</v>
      </c>
      <c r="G607" s="36">
        <v>0</v>
      </c>
      <c r="H607" s="36">
        <v>0</v>
      </c>
      <c r="I607" s="36">
        <v>0</v>
      </c>
      <c r="J607" s="36">
        <v>0</v>
      </c>
      <c r="K607" s="53">
        <f t="shared" si="9"/>
        <v>0</v>
      </c>
      <c r="L607" s="36">
        <v>0</v>
      </c>
      <c r="M607" s="36">
        <v>0</v>
      </c>
      <c r="N607" s="36">
        <v>0</v>
      </c>
      <c r="O607" s="36">
        <v>0</v>
      </c>
      <c r="R607" s="52">
        <v>0</v>
      </c>
      <c r="S607" s="52">
        <v>0</v>
      </c>
      <c r="T607" s="52">
        <v>0</v>
      </c>
      <c r="U607" s="52">
        <v>0</v>
      </c>
      <c r="V607" s="52">
        <v>0</v>
      </c>
      <c r="W607" s="52">
        <v>0</v>
      </c>
      <c r="X607" s="52">
        <v>0</v>
      </c>
      <c r="Y607" s="52">
        <v>0</v>
      </c>
      <c r="Z607" s="52">
        <v>0</v>
      </c>
      <c r="AA607" s="52">
        <v>0</v>
      </c>
      <c r="AB607" s="52">
        <v>0</v>
      </c>
    </row>
    <row r="608" spans="3:28" hidden="1" x14ac:dyDescent="0.45">
      <c r="C608" s="32" t="s">
        <v>31</v>
      </c>
      <c r="D608" s="33" t="s">
        <v>27</v>
      </c>
      <c r="E608" s="34" t="s">
        <v>50</v>
      </c>
      <c r="F608" s="35" t="s">
        <v>222</v>
      </c>
      <c r="G608" s="36">
        <v>0</v>
      </c>
      <c r="H608" s="36">
        <v>0</v>
      </c>
      <c r="I608" s="36">
        <v>0</v>
      </c>
      <c r="J608" s="36">
        <v>0</v>
      </c>
      <c r="K608" s="53">
        <f t="shared" si="9"/>
        <v>0</v>
      </c>
      <c r="L608" s="36">
        <v>0</v>
      </c>
      <c r="M608" s="36">
        <v>0</v>
      </c>
      <c r="N608" s="36">
        <v>0</v>
      </c>
      <c r="O608" s="36">
        <v>0</v>
      </c>
      <c r="R608" s="52">
        <v>0</v>
      </c>
      <c r="S608" s="52">
        <v>0</v>
      </c>
      <c r="T608" s="52">
        <v>0</v>
      </c>
      <c r="U608" s="52">
        <v>0</v>
      </c>
      <c r="V608" s="52">
        <v>0</v>
      </c>
      <c r="W608" s="52">
        <v>0</v>
      </c>
      <c r="X608" s="52">
        <v>0</v>
      </c>
      <c r="Y608" s="52">
        <v>0</v>
      </c>
      <c r="Z608" s="52">
        <v>0</v>
      </c>
      <c r="AA608" s="52">
        <v>0</v>
      </c>
      <c r="AB608" s="52">
        <v>0</v>
      </c>
    </row>
    <row r="609" spans="3:30" hidden="1" x14ac:dyDescent="0.45">
      <c r="C609" s="32" t="s">
        <v>31</v>
      </c>
      <c r="D609" s="33" t="s">
        <v>4</v>
      </c>
      <c r="E609" s="34" t="s">
        <v>50</v>
      </c>
      <c r="F609" s="35" t="s">
        <v>639</v>
      </c>
      <c r="G609" s="36">
        <v>0</v>
      </c>
      <c r="H609" s="36">
        <v>0</v>
      </c>
      <c r="I609" s="36">
        <v>0</v>
      </c>
      <c r="J609" s="36">
        <v>0</v>
      </c>
      <c r="K609" s="53">
        <f t="shared" si="9"/>
        <v>10.42</v>
      </c>
      <c r="L609" s="36">
        <v>0</v>
      </c>
      <c r="M609" s="36">
        <v>0</v>
      </c>
      <c r="N609" s="36">
        <v>0</v>
      </c>
      <c r="O609" s="36">
        <v>0</v>
      </c>
      <c r="R609" s="52">
        <v>0</v>
      </c>
      <c r="S609" s="52">
        <v>0</v>
      </c>
      <c r="T609" s="52">
        <v>0</v>
      </c>
      <c r="U609" s="52">
        <v>0</v>
      </c>
      <c r="V609" s="52">
        <v>0</v>
      </c>
      <c r="W609" s="52">
        <v>0</v>
      </c>
      <c r="X609" s="52">
        <v>10.42</v>
      </c>
      <c r="Y609" s="52">
        <v>0</v>
      </c>
      <c r="Z609" s="52">
        <v>0</v>
      </c>
      <c r="AA609" s="52">
        <v>0</v>
      </c>
      <c r="AB609" s="52">
        <v>0</v>
      </c>
    </row>
    <row r="610" spans="3:30" hidden="1" x14ac:dyDescent="0.45">
      <c r="C610" s="32" t="s">
        <v>31</v>
      </c>
      <c r="D610" s="33" t="s">
        <v>29</v>
      </c>
      <c r="E610" s="34" t="s">
        <v>50</v>
      </c>
      <c r="F610" s="35" t="s">
        <v>640</v>
      </c>
      <c r="G610" s="36">
        <v>0</v>
      </c>
      <c r="H610" s="36">
        <v>0</v>
      </c>
      <c r="I610" s="36">
        <v>0</v>
      </c>
      <c r="J610" s="36">
        <v>0</v>
      </c>
      <c r="K610" s="53">
        <f t="shared" si="9"/>
        <v>75.749999999999986</v>
      </c>
      <c r="L610" s="36">
        <v>0</v>
      </c>
      <c r="M610" s="36">
        <v>0</v>
      </c>
      <c r="N610" s="36">
        <v>0</v>
      </c>
      <c r="O610" s="36">
        <v>0</v>
      </c>
      <c r="R610" s="52">
        <v>27.21</v>
      </c>
      <c r="S610" s="52">
        <v>47.58</v>
      </c>
      <c r="T610" s="52">
        <v>0</v>
      </c>
      <c r="U610" s="52">
        <v>0</v>
      </c>
      <c r="V610" s="52">
        <v>0</v>
      </c>
      <c r="W610" s="52">
        <v>0</v>
      </c>
      <c r="X610" s="52">
        <v>0</v>
      </c>
      <c r="Y610" s="52">
        <v>0</v>
      </c>
      <c r="Z610" s="52">
        <v>0</v>
      </c>
      <c r="AA610" s="52">
        <v>0.96</v>
      </c>
      <c r="AB610" s="52">
        <v>0</v>
      </c>
    </row>
    <row r="611" spans="3:30" hidden="1" x14ac:dyDescent="0.45">
      <c r="C611" s="32" t="s">
        <v>31</v>
      </c>
      <c r="D611" s="33" t="s">
        <v>30</v>
      </c>
      <c r="E611" s="34" t="s">
        <v>50</v>
      </c>
      <c r="F611" s="35" t="s">
        <v>641</v>
      </c>
      <c r="G611" s="36">
        <v>0</v>
      </c>
      <c r="H611" s="36">
        <v>0</v>
      </c>
      <c r="I611" s="36">
        <v>0</v>
      </c>
      <c r="J611" s="36">
        <v>0</v>
      </c>
      <c r="K611" s="53">
        <f t="shared" si="9"/>
        <v>0</v>
      </c>
      <c r="L611" s="36">
        <v>0</v>
      </c>
      <c r="M611" s="36">
        <v>0</v>
      </c>
      <c r="N611" s="36">
        <v>0</v>
      </c>
      <c r="O611" s="36">
        <v>0</v>
      </c>
      <c r="R611" s="52">
        <v>0</v>
      </c>
      <c r="S611" s="52">
        <v>0</v>
      </c>
      <c r="T611" s="52">
        <v>0</v>
      </c>
      <c r="U611" s="52">
        <v>0</v>
      </c>
      <c r="V611" s="52">
        <v>0</v>
      </c>
      <c r="W611" s="52">
        <v>0</v>
      </c>
      <c r="X611" s="52">
        <v>0</v>
      </c>
      <c r="Y611" s="52">
        <v>0</v>
      </c>
      <c r="Z611" s="52">
        <v>0</v>
      </c>
      <c r="AA611" s="52">
        <v>0</v>
      </c>
      <c r="AB611" s="52">
        <v>0</v>
      </c>
    </row>
    <row r="612" spans="3:30" hidden="1" x14ac:dyDescent="0.45">
      <c r="D612" s="33"/>
      <c r="E612" s="34" t="s">
        <v>50</v>
      </c>
      <c r="F612" s="35" t="s">
        <v>50</v>
      </c>
      <c r="K612" s="53">
        <f t="shared" si="9"/>
        <v>19439.369999999995</v>
      </c>
      <c r="O612" s="36"/>
      <c r="R612" s="52">
        <f>994.85+18353.6</f>
        <v>19348.449999999997</v>
      </c>
      <c r="S612" s="52">
        <v>5.76</v>
      </c>
      <c r="T612" s="52">
        <v>0</v>
      </c>
      <c r="U612" s="52">
        <v>0</v>
      </c>
      <c r="V612" s="52">
        <v>0</v>
      </c>
      <c r="W612" s="52">
        <v>0</v>
      </c>
      <c r="X612" s="52">
        <f>11.89+73.27</f>
        <v>85.16</v>
      </c>
      <c r="Y612" s="52">
        <v>0</v>
      </c>
      <c r="Z612" s="52">
        <v>0</v>
      </c>
      <c r="AA612" s="52">
        <v>0</v>
      </c>
      <c r="AB612" s="52">
        <v>0</v>
      </c>
    </row>
    <row r="613" spans="3:30" hidden="1" x14ac:dyDescent="0.45">
      <c r="C613" s="32" t="s">
        <v>31</v>
      </c>
      <c r="D613" s="33" t="s">
        <v>31</v>
      </c>
      <c r="E613" s="34" t="s">
        <v>50</v>
      </c>
      <c r="F613" s="35" t="s">
        <v>642</v>
      </c>
      <c r="G613" s="36">
        <v>0</v>
      </c>
      <c r="H613" s="36">
        <v>0</v>
      </c>
      <c r="I613" s="36">
        <v>0</v>
      </c>
      <c r="J613" s="36">
        <v>0</v>
      </c>
      <c r="K613" s="53">
        <f t="shared" si="9"/>
        <v>11.2</v>
      </c>
      <c r="L613" s="36">
        <v>0</v>
      </c>
      <c r="M613" s="36">
        <v>0</v>
      </c>
      <c r="N613" s="36">
        <v>0</v>
      </c>
      <c r="O613" s="36">
        <v>0</v>
      </c>
      <c r="R613" s="52">
        <v>0</v>
      </c>
      <c r="S613" s="52">
        <v>0</v>
      </c>
      <c r="T613" s="52">
        <v>0</v>
      </c>
      <c r="U613" s="52">
        <v>0</v>
      </c>
      <c r="V613" s="52">
        <v>0</v>
      </c>
      <c r="W613" s="52">
        <v>0</v>
      </c>
      <c r="X613" s="52">
        <v>0</v>
      </c>
      <c r="Y613" s="52">
        <v>0</v>
      </c>
      <c r="Z613" s="52">
        <v>0</v>
      </c>
      <c r="AA613" s="52">
        <v>11.2</v>
      </c>
      <c r="AB613" s="52">
        <v>0</v>
      </c>
    </row>
    <row r="614" spans="3:30" hidden="1" x14ac:dyDescent="0.45">
      <c r="C614" s="32" t="s">
        <v>31</v>
      </c>
      <c r="D614" s="33" t="s">
        <v>86</v>
      </c>
      <c r="E614" s="34" t="s">
        <v>50</v>
      </c>
      <c r="F614" s="35" t="s">
        <v>643</v>
      </c>
      <c r="G614" s="36">
        <v>0</v>
      </c>
      <c r="H614" s="36">
        <v>0</v>
      </c>
      <c r="I614" s="36">
        <v>0</v>
      </c>
      <c r="J614" s="36">
        <v>0</v>
      </c>
      <c r="K614" s="53">
        <f t="shared" si="9"/>
        <v>0</v>
      </c>
      <c r="L614" s="36">
        <v>0</v>
      </c>
      <c r="M614" s="36">
        <v>0</v>
      </c>
      <c r="N614" s="36">
        <v>0</v>
      </c>
      <c r="O614" s="36">
        <v>0</v>
      </c>
      <c r="R614" s="52">
        <v>0</v>
      </c>
      <c r="S614" s="52">
        <v>0</v>
      </c>
      <c r="T614" s="52">
        <v>0</v>
      </c>
      <c r="U614" s="52">
        <v>0</v>
      </c>
      <c r="V614" s="52">
        <v>0</v>
      </c>
      <c r="W614" s="52">
        <v>0</v>
      </c>
      <c r="X614" s="52">
        <v>0</v>
      </c>
      <c r="Y614" s="52">
        <v>0</v>
      </c>
      <c r="Z614" s="52">
        <v>0</v>
      </c>
      <c r="AA614" s="52">
        <v>0</v>
      </c>
      <c r="AB614" s="52">
        <v>0</v>
      </c>
    </row>
    <row r="615" spans="3:30" hidden="1" x14ac:dyDescent="0.45">
      <c r="C615" s="32" t="s">
        <v>31</v>
      </c>
      <c r="D615" s="33" t="s">
        <v>54</v>
      </c>
      <c r="E615" s="34" t="s">
        <v>50</v>
      </c>
      <c r="F615" s="35" t="s">
        <v>644</v>
      </c>
      <c r="G615" s="36">
        <v>0</v>
      </c>
      <c r="H615" s="36">
        <v>0</v>
      </c>
      <c r="I615" s="36">
        <v>0</v>
      </c>
      <c r="J615" s="36">
        <v>0</v>
      </c>
      <c r="K615" s="53">
        <f t="shared" si="9"/>
        <v>0</v>
      </c>
      <c r="L615" s="36">
        <v>0</v>
      </c>
      <c r="M615" s="36">
        <v>0</v>
      </c>
      <c r="N615" s="36">
        <v>0</v>
      </c>
      <c r="O615" s="36">
        <v>0</v>
      </c>
      <c r="R615" s="52">
        <v>0</v>
      </c>
      <c r="S615" s="52">
        <v>0</v>
      </c>
      <c r="T615" s="52">
        <v>0</v>
      </c>
      <c r="U615" s="52">
        <v>0</v>
      </c>
      <c r="V615" s="52">
        <v>0</v>
      </c>
      <c r="W615" s="52">
        <v>0</v>
      </c>
      <c r="X615" s="52">
        <v>0</v>
      </c>
      <c r="Y615" s="52">
        <v>0</v>
      </c>
      <c r="Z615" s="52">
        <v>0</v>
      </c>
      <c r="AA615" s="52">
        <v>0</v>
      </c>
      <c r="AB615" s="52">
        <v>0</v>
      </c>
    </row>
    <row r="616" spans="3:30" hidden="1" x14ac:dyDescent="0.45">
      <c r="C616" s="40"/>
      <c r="D616" s="40"/>
      <c r="E616" s="40"/>
      <c r="F616" s="40"/>
      <c r="G616" s="41"/>
      <c r="H616" s="41"/>
      <c r="I616" s="41"/>
      <c r="J616" s="41"/>
      <c r="L616" s="41"/>
      <c r="M616" s="41"/>
      <c r="N616" s="41"/>
      <c r="O616" s="41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</row>
    <row r="617" spans="3:30" hidden="1" x14ac:dyDescent="0.45">
      <c r="C617" s="42"/>
      <c r="D617" s="42"/>
      <c r="E617" s="42"/>
      <c r="F617" s="42"/>
      <c r="G617" s="41">
        <f>SUM(G5:G615)</f>
        <v>0</v>
      </c>
      <c r="H617" s="41">
        <f>SUM(H5:H615)</f>
        <v>0</v>
      </c>
      <c r="I617" s="41">
        <f>SUM(I5:I615)</f>
        <v>0</v>
      </c>
      <c r="J617" s="41">
        <f>SUM(J5:J615)</f>
        <v>0</v>
      </c>
      <c r="K617" s="53">
        <f>SUM(K4:K615)</f>
        <v>1162967.6699999992</v>
      </c>
      <c r="L617" s="41">
        <f>SUM(L5:L615)</f>
        <v>0</v>
      </c>
      <c r="M617" s="41">
        <f>SUM(M5:M615)</f>
        <v>0</v>
      </c>
      <c r="N617" s="41">
        <f>SUM(N5:N615)</f>
        <v>0</v>
      </c>
      <c r="O617" s="41">
        <f>SUM(O5:O615)</f>
        <v>0</v>
      </c>
      <c r="R617" s="53">
        <f t="shared" ref="R617:AB617" si="10">SUM(R4:R616)</f>
        <v>362887.15000000008</v>
      </c>
      <c r="S617" s="53">
        <f t="shared" si="10"/>
        <v>39172.780000000006</v>
      </c>
      <c r="T617" s="53">
        <f t="shared" si="10"/>
        <v>18062.779999999995</v>
      </c>
      <c r="U617" s="53">
        <f t="shared" si="10"/>
        <v>1021.82</v>
      </c>
      <c r="V617" s="53">
        <f t="shared" si="10"/>
        <v>28782.930000000008</v>
      </c>
      <c r="W617" s="53">
        <f t="shared" si="10"/>
        <v>29105.919999999998</v>
      </c>
      <c r="X617" s="53">
        <f t="shared" si="10"/>
        <v>262164.69999999984</v>
      </c>
      <c r="Y617" s="53">
        <f t="shared" si="10"/>
        <v>231401.37999999989</v>
      </c>
      <c r="Z617" s="53">
        <f t="shared" si="10"/>
        <v>0</v>
      </c>
      <c r="AA617" s="53">
        <f t="shared" si="10"/>
        <v>14713.04</v>
      </c>
      <c r="AB617" s="53">
        <f t="shared" si="10"/>
        <v>175655.17</v>
      </c>
      <c r="AC617" s="36"/>
      <c r="AD617" s="36"/>
    </row>
    <row r="619" spans="3:30" x14ac:dyDescent="0.45">
      <c r="AC619" s="36"/>
    </row>
  </sheetData>
  <sortState xmlns:xlrd2="http://schemas.microsoft.com/office/spreadsheetml/2017/richdata2" ref="A4:AC619">
    <sortCondition ref="E4:E619"/>
  </sortState>
  <mergeCells count="1">
    <mergeCell ref="A2:O2"/>
  </mergeCells>
  <pageMargins left="0.7" right="0.7" top="0.75" bottom="0.75" header="0.3" footer="0.3"/>
  <pageSetup scale="60" orientation="portrait" horizontalDpi="0" verticalDpi="0" r:id="rId1"/>
  <colBreaks count="1" manualBreakCount="1">
    <brk id="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M587"/>
  <sheetViews>
    <sheetView showGridLines="0" topLeftCell="C1" workbookViewId="0">
      <pane ySplit="2" topLeftCell="A3" activePane="bottomLeft" state="frozen"/>
      <selection pane="bottomLeft" activeCell="Q558" sqref="Q558"/>
    </sheetView>
  </sheetViews>
  <sheetFormatPr defaultColWidth="8.83984375" defaultRowHeight="14.4" x14ac:dyDescent="0.55000000000000004"/>
  <cols>
    <col min="1" max="1" width="7.41796875" style="51" bestFit="1" customWidth="1"/>
    <col min="2" max="2" width="9" style="51" bestFit="1" customWidth="1"/>
    <col min="3" max="3" width="12.83984375" customWidth="1"/>
    <col min="4" max="4" width="31.41796875" bestFit="1" customWidth="1"/>
    <col min="5" max="5" width="68.578125" customWidth="1"/>
    <col min="6" max="6" width="21.41796875" hidden="1" customWidth="1"/>
    <col min="7" max="7" width="16.15625" hidden="1" customWidth="1"/>
    <col min="8" max="8" width="30.15625" hidden="1" customWidth="1"/>
    <col min="9" max="9" width="19.83984375" bestFit="1" customWidth="1"/>
    <col min="10" max="10" width="5.15625" bestFit="1" customWidth="1"/>
    <col min="11" max="11" width="22.578125" customWidth="1"/>
    <col min="12" max="12" width="10.26171875" customWidth="1"/>
    <col min="13" max="13" width="13" style="64" customWidth="1"/>
  </cols>
  <sheetData>
    <row r="1" spans="1:13" ht="21" customHeight="1" x14ac:dyDescent="0.55000000000000004">
      <c r="A1" s="86" t="s">
        <v>849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62">
        <v>2024</v>
      </c>
    </row>
    <row r="2" spans="1:13" x14ac:dyDescent="0.55000000000000004">
      <c r="A2" s="45" t="s">
        <v>3347</v>
      </c>
      <c r="B2" s="45" t="s">
        <v>3348</v>
      </c>
      <c r="C2" s="45" t="s">
        <v>63</v>
      </c>
      <c r="D2" s="47"/>
      <c r="E2" s="47" t="s">
        <v>852</v>
      </c>
      <c r="F2" s="47" t="s">
        <v>850</v>
      </c>
      <c r="G2" s="47" t="s">
        <v>851</v>
      </c>
      <c r="H2" s="45" t="s">
        <v>3342</v>
      </c>
      <c r="I2" s="45" t="s">
        <v>3343</v>
      </c>
      <c r="J2" s="45" t="s">
        <v>3344</v>
      </c>
      <c r="K2" s="45" t="s">
        <v>3345</v>
      </c>
      <c r="L2" s="45" t="s">
        <v>3346</v>
      </c>
      <c r="M2" s="65" t="s">
        <v>4027</v>
      </c>
    </row>
    <row r="3" spans="1:13" x14ac:dyDescent="0.55000000000000004">
      <c r="A3" s="48" t="s">
        <v>25</v>
      </c>
      <c r="B3" s="48" t="s">
        <v>12</v>
      </c>
      <c r="C3" s="46" t="s">
        <v>44</v>
      </c>
      <c r="D3" s="44" t="s">
        <v>1351</v>
      </c>
      <c r="E3" s="55" t="s">
        <v>4041</v>
      </c>
      <c r="F3" s="44" t="s">
        <v>1352</v>
      </c>
      <c r="G3" s="50" t="s">
        <v>3378</v>
      </c>
      <c r="H3" s="46" t="s">
        <v>728</v>
      </c>
      <c r="I3" s="46" t="s">
        <v>420</v>
      </c>
      <c r="J3" s="46" t="s">
        <v>1737</v>
      </c>
      <c r="K3" s="46" t="s">
        <v>2652</v>
      </c>
      <c r="L3" s="46" t="s">
        <v>2653</v>
      </c>
      <c r="M3" s="63"/>
    </row>
    <row r="4" spans="1:13" x14ac:dyDescent="0.55000000000000004">
      <c r="A4" s="48" t="s">
        <v>12</v>
      </c>
      <c r="B4" s="48" t="s">
        <v>12</v>
      </c>
      <c r="C4" s="46" t="s">
        <v>13</v>
      </c>
      <c r="D4" s="44" t="s">
        <v>853</v>
      </c>
      <c r="E4" s="55" t="s">
        <v>3412</v>
      </c>
      <c r="F4" s="44" t="s">
        <v>854</v>
      </c>
      <c r="G4" s="50" t="s">
        <v>3379</v>
      </c>
      <c r="H4" s="46" t="s">
        <v>646</v>
      </c>
      <c r="I4" s="46" t="s">
        <v>65</v>
      </c>
      <c r="J4" s="46" t="s">
        <v>1737</v>
      </c>
      <c r="K4" s="46" t="s">
        <v>1738</v>
      </c>
      <c r="L4" s="46" t="s">
        <v>1739</v>
      </c>
      <c r="M4" s="63" t="s">
        <v>4049</v>
      </c>
    </row>
    <row r="5" spans="1:13" x14ac:dyDescent="0.55000000000000004">
      <c r="A5" s="48" t="s">
        <v>22</v>
      </c>
      <c r="B5" s="48" t="s">
        <v>12</v>
      </c>
      <c r="C5" s="46" t="s">
        <v>40</v>
      </c>
      <c r="D5" s="50" t="s">
        <v>1279</v>
      </c>
      <c r="E5" s="55" t="s">
        <v>3410</v>
      </c>
      <c r="F5" s="44" t="s">
        <v>1280</v>
      </c>
      <c r="G5" s="50" t="s">
        <v>3380</v>
      </c>
      <c r="H5" s="46" t="s">
        <v>2468</v>
      </c>
      <c r="I5" s="46" t="s">
        <v>381</v>
      </c>
      <c r="J5" s="46" t="s">
        <v>1737</v>
      </c>
      <c r="K5" s="46" t="s">
        <v>2469</v>
      </c>
      <c r="L5" s="46" t="s">
        <v>2470</v>
      </c>
      <c r="M5" s="63" t="s">
        <v>4049</v>
      </c>
    </row>
    <row r="6" spans="1:13" x14ac:dyDescent="0.55000000000000004">
      <c r="A6" s="48" t="s">
        <v>31</v>
      </c>
      <c r="B6" s="48" t="s">
        <v>12</v>
      </c>
      <c r="C6" s="46" t="s">
        <v>50</v>
      </c>
      <c r="D6" s="50" t="s">
        <v>626</v>
      </c>
      <c r="E6" s="43"/>
      <c r="F6" s="44" t="s">
        <v>1687</v>
      </c>
      <c r="G6" s="50" t="s">
        <v>3381</v>
      </c>
      <c r="H6" s="46" t="s">
        <v>733</v>
      </c>
      <c r="I6" s="46" t="s">
        <v>626</v>
      </c>
      <c r="J6" s="46" t="s">
        <v>1737</v>
      </c>
      <c r="K6" s="46" t="s">
        <v>3279</v>
      </c>
      <c r="L6" s="46" t="s">
        <v>3280</v>
      </c>
      <c r="M6" s="63" t="s">
        <v>4049</v>
      </c>
    </row>
    <row r="7" spans="1:13" x14ac:dyDescent="0.55000000000000004">
      <c r="A7" s="48" t="s">
        <v>14</v>
      </c>
      <c r="B7" s="48" t="s">
        <v>12</v>
      </c>
      <c r="C7" s="46" t="s">
        <v>32</v>
      </c>
      <c r="D7" s="50" t="s">
        <v>89</v>
      </c>
      <c r="E7" s="43" t="s">
        <v>4083</v>
      </c>
      <c r="F7" s="50" t="s">
        <v>4082</v>
      </c>
      <c r="G7" s="50" t="s">
        <v>3382</v>
      </c>
      <c r="H7" s="46" t="s">
        <v>1803</v>
      </c>
      <c r="I7" s="46" t="s">
        <v>89</v>
      </c>
      <c r="J7" s="46" t="s">
        <v>1737</v>
      </c>
      <c r="K7" s="46">
        <v>7401</v>
      </c>
      <c r="L7" s="46" t="s">
        <v>1804</v>
      </c>
      <c r="M7" s="63" t="s">
        <v>4049</v>
      </c>
    </row>
    <row r="8" spans="1:13" x14ac:dyDescent="0.55000000000000004">
      <c r="A8" s="48" t="s">
        <v>25</v>
      </c>
      <c r="B8" s="48" t="s">
        <v>14</v>
      </c>
      <c r="C8" s="46" t="s">
        <v>44</v>
      </c>
      <c r="D8" s="50" t="s">
        <v>729</v>
      </c>
      <c r="E8" s="43" t="s">
        <v>4054</v>
      </c>
      <c r="F8" s="44" t="s">
        <v>1353</v>
      </c>
      <c r="G8" s="50" t="s">
        <v>3383</v>
      </c>
      <c r="H8" s="46" t="s">
        <v>2654</v>
      </c>
      <c r="I8" s="46" t="s">
        <v>421</v>
      </c>
      <c r="J8" s="46" t="s">
        <v>1737</v>
      </c>
      <c r="K8" s="46" t="s">
        <v>2655</v>
      </c>
      <c r="L8" s="46" t="s">
        <v>2656</v>
      </c>
      <c r="M8" s="63" t="s">
        <v>4049</v>
      </c>
    </row>
    <row r="9" spans="1:13" x14ac:dyDescent="0.55000000000000004">
      <c r="A9" s="48" t="s">
        <v>25</v>
      </c>
      <c r="B9" s="48" t="s">
        <v>15</v>
      </c>
      <c r="C9" s="46" t="s">
        <v>44</v>
      </c>
      <c r="D9" s="50" t="s">
        <v>730</v>
      </c>
      <c r="E9" s="54" t="s">
        <v>3692</v>
      </c>
      <c r="F9" s="50" t="s">
        <v>3691</v>
      </c>
      <c r="G9" s="50" t="s">
        <v>3384</v>
      </c>
      <c r="H9" s="46" t="s">
        <v>2657</v>
      </c>
      <c r="I9" s="46" t="s">
        <v>422</v>
      </c>
      <c r="J9" s="46" t="s">
        <v>1737</v>
      </c>
      <c r="K9" s="46" t="s">
        <v>2658</v>
      </c>
      <c r="L9" s="46" t="s">
        <v>2659</v>
      </c>
      <c r="M9" s="63" t="s">
        <v>4049</v>
      </c>
    </row>
    <row r="10" spans="1:13" x14ac:dyDescent="0.55000000000000004">
      <c r="A10" s="48" t="s">
        <v>4</v>
      </c>
      <c r="B10" s="48" t="s">
        <v>12</v>
      </c>
      <c r="C10" s="46" t="s">
        <v>48</v>
      </c>
      <c r="D10" s="44" t="s">
        <v>555</v>
      </c>
      <c r="E10" s="43" t="s">
        <v>4051</v>
      </c>
      <c r="F10" s="44" t="s">
        <v>1553</v>
      </c>
      <c r="G10" s="44" t="s">
        <v>1554</v>
      </c>
      <c r="H10" s="46" t="s">
        <v>814</v>
      </c>
      <c r="I10" s="46" t="s">
        <v>555</v>
      </c>
      <c r="J10" s="46" t="s">
        <v>1737</v>
      </c>
      <c r="K10" s="46" t="s">
        <v>3062</v>
      </c>
      <c r="L10" s="46" t="s">
        <v>3063</v>
      </c>
      <c r="M10" s="63" t="s">
        <v>4049</v>
      </c>
    </row>
    <row r="11" spans="1:13" x14ac:dyDescent="0.55000000000000004">
      <c r="A11" s="48" t="s">
        <v>31</v>
      </c>
      <c r="B11" s="48" t="s">
        <v>14</v>
      </c>
      <c r="C11" s="46" t="s">
        <v>50</v>
      </c>
      <c r="D11" s="44" t="s">
        <v>627</v>
      </c>
      <c r="E11" s="43" t="s">
        <v>1690</v>
      </c>
      <c r="F11" s="44" t="s">
        <v>1688</v>
      </c>
      <c r="G11" s="44" t="s">
        <v>1689</v>
      </c>
      <c r="H11" s="46" t="s">
        <v>3281</v>
      </c>
      <c r="I11" s="46" t="s">
        <v>627</v>
      </c>
      <c r="J11" s="46" t="s">
        <v>1737</v>
      </c>
      <c r="K11" s="46" t="s">
        <v>3282</v>
      </c>
      <c r="L11" s="46" t="s">
        <v>3283</v>
      </c>
      <c r="M11" s="63" t="s">
        <v>4049</v>
      </c>
    </row>
    <row r="12" spans="1:13" x14ac:dyDescent="0.55000000000000004">
      <c r="A12" s="48" t="s">
        <v>14</v>
      </c>
      <c r="B12" s="48" t="s">
        <v>14</v>
      </c>
      <c r="C12" s="46" t="s">
        <v>32</v>
      </c>
      <c r="D12" s="44" t="s">
        <v>90</v>
      </c>
      <c r="E12" s="43" t="s">
        <v>904</v>
      </c>
      <c r="F12" s="44" t="s">
        <v>902</v>
      </c>
      <c r="G12" s="44" t="s">
        <v>903</v>
      </c>
      <c r="H12" s="46" t="s">
        <v>1805</v>
      </c>
      <c r="I12" s="46" t="s">
        <v>90</v>
      </c>
      <c r="J12" s="46" t="s">
        <v>1737</v>
      </c>
      <c r="K12" s="46" t="s">
        <v>1806</v>
      </c>
      <c r="L12" s="46" t="s">
        <v>1807</v>
      </c>
      <c r="M12" s="63" t="s">
        <v>4049</v>
      </c>
    </row>
    <row r="13" spans="1:13" x14ac:dyDescent="0.55000000000000004">
      <c r="A13" s="48" t="s">
        <v>29</v>
      </c>
      <c r="B13" s="48" t="s">
        <v>12</v>
      </c>
      <c r="C13" s="46" t="s">
        <v>51</v>
      </c>
      <c r="D13" s="44" t="s">
        <v>827</v>
      </c>
      <c r="E13" s="43" t="s">
        <v>1624</v>
      </c>
      <c r="F13" s="44" t="s">
        <v>1622</v>
      </c>
      <c r="G13" s="44" t="s">
        <v>1623</v>
      </c>
      <c r="H13" s="46" t="s">
        <v>3159</v>
      </c>
      <c r="I13" s="46" t="s">
        <v>827</v>
      </c>
      <c r="J13" s="46" t="s">
        <v>1737</v>
      </c>
      <c r="K13" s="46" t="s">
        <v>3160</v>
      </c>
      <c r="L13" s="46" t="s">
        <v>3161</v>
      </c>
      <c r="M13" s="63" t="s">
        <v>4049</v>
      </c>
    </row>
    <row r="14" spans="1:13" x14ac:dyDescent="0.55000000000000004">
      <c r="A14" s="48" t="s">
        <v>29</v>
      </c>
      <c r="B14" s="48" t="s">
        <v>14</v>
      </c>
      <c r="C14" s="46" t="s">
        <v>51</v>
      </c>
      <c r="D14" s="44" t="s">
        <v>1625</v>
      </c>
      <c r="E14" s="43" t="s">
        <v>4087</v>
      </c>
      <c r="F14" s="50" t="s">
        <v>4084</v>
      </c>
      <c r="G14" s="50" t="s">
        <v>4085</v>
      </c>
      <c r="H14" s="46" t="s">
        <v>4086</v>
      </c>
      <c r="I14" s="46" t="s">
        <v>598</v>
      </c>
      <c r="J14" s="46" t="s">
        <v>1737</v>
      </c>
      <c r="K14" s="46" t="s">
        <v>3162</v>
      </c>
      <c r="L14" s="46" t="s">
        <v>3163</v>
      </c>
      <c r="M14" s="63" t="s">
        <v>4049</v>
      </c>
    </row>
    <row r="15" spans="1:13" x14ac:dyDescent="0.55000000000000004">
      <c r="A15" s="48" t="s">
        <v>25</v>
      </c>
      <c r="B15" s="48" t="s">
        <v>16</v>
      </c>
      <c r="C15" s="46" t="s">
        <v>44</v>
      </c>
      <c r="D15" s="44" t="s">
        <v>423</v>
      </c>
      <c r="E15" s="54" t="s">
        <v>3411</v>
      </c>
      <c r="F15" s="50" t="s">
        <v>3385</v>
      </c>
      <c r="G15" s="50" t="s">
        <v>3403</v>
      </c>
      <c r="H15" s="46" t="s">
        <v>731</v>
      </c>
      <c r="I15" s="46" t="s">
        <v>423</v>
      </c>
      <c r="J15" s="46" t="s">
        <v>1737</v>
      </c>
      <c r="K15" s="46" t="s">
        <v>2660</v>
      </c>
      <c r="L15" s="46" t="s">
        <v>2661</v>
      </c>
      <c r="M15" s="63" t="s">
        <v>4049</v>
      </c>
    </row>
    <row r="16" spans="1:13" x14ac:dyDescent="0.55000000000000004">
      <c r="A16" s="48" t="s">
        <v>12</v>
      </c>
      <c r="B16" s="48" t="s">
        <v>14</v>
      </c>
      <c r="C16" s="46" t="s">
        <v>13</v>
      </c>
      <c r="D16" s="50" t="s">
        <v>66</v>
      </c>
      <c r="E16" s="43"/>
      <c r="F16" s="44" t="s">
        <v>855</v>
      </c>
      <c r="G16" s="50" t="s">
        <v>3386</v>
      </c>
      <c r="H16" s="46" t="s">
        <v>1740</v>
      </c>
      <c r="I16" s="46" t="s">
        <v>66</v>
      </c>
      <c r="J16" s="46" t="s">
        <v>1737</v>
      </c>
      <c r="K16" s="46" t="s">
        <v>1741</v>
      </c>
      <c r="L16" s="46" t="s">
        <v>1742</v>
      </c>
      <c r="M16" s="63" t="s">
        <v>4049</v>
      </c>
    </row>
    <row r="17" spans="1:13" x14ac:dyDescent="0.55000000000000004">
      <c r="A17" s="48" t="s">
        <v>25</v>
      </c>
      <c r="B17" s="48" t="s">
        <v>17</v>
      </c>
      <c r="C17" s="46" t="s">
        <v>44</v>
      </c>
      <c r="D17" s="44" t="s">
        <v>424</v>
      </c>
      <c r="E17" s="43" t="s">
        <v>4242</v>
      </c>
      <c r="F17" s="50" t="s">
        <v>4088</v>
      </c>
      <c r="G17" s="50" t="s">
        <v>4089</v>
      </c>
      <c r="H17" s="46" t="s">
        <v>2662</v>
      </c>
      <c r="I17" s="46" t="s">
        <v>424</v>
      </c>
      <c r="J17" s="46" t="s">
        <v>1737</v>
      </c>
      <c r="K17" s="46" t="s">
        <v>2663</v>
      </c>
      <c r="L17" s="46" t="s">
        <v>2664</v>
      </c>
      <c r="M17" s="63" t="s">
        <v>4049</v>
      </c>
    </row>
    <row r="18" spans="1:13" x14ac:dyDescent="0.55000000000000004">
      <c r="A18" s="48" t="s">
        <v>16</v>
      </c>
      <c r="B18" s="48" t="s">
        <v>12</v>
      </c>
      <c r="C18" s="46" t="s">
        <v>34</v>
      </c>
      <c r="D18" s="44" t="s">
        <v>244</v>
      </c>
      <c r="E18" s="43" t="s">
        <v>1077</v>
      </c>
      <c r="F18" s="44" t="s">
        <v>1075</v>
      </c>
      <c r="G18" s="44" t="s">
        <v>1076</v>
      </c>
      <c r="H18" s="46" t="s">
        <v>2111</v>
      </c>
      <c r="I18" s="46" t="s">
        <v>244</v>
      </c>
      <c r="J18" s="46" t="s">
        <v>1737</v>
      </c>
      <c r="K18" s="46" t="s">
        <v>2112</v>
      </c>
      <c r="L18" s="46" t="s">
        <v>2113</v>
      </c>
      <c r="M18" s="63" t="s">
        <v>4049</v>
      </c>
    </row>
    <row r="19" spans="1:13" x14ac:dyDescent="0.55000000000000004">
      <c r="A19" s="48" t="s">
        <v>16</v>
      </c>
      <c r="B19" s="48" t="s">
        <v>14</v>
      </c>
      <c r="C19" s="46" t="s">
        <v>34</v>
      </c>
      <c r="D19" s="44" t="s">
        <v>245</v>
      </c>
      <c r="E19" s="43" t="s">
        <v>4052</v>
      </c>
      <c r="F19" s="44" t="s">
        <v>1078</v>
      </c>
      <c r="G19" s="44" t="s">
        <v>1079</v>
      </c>
      <c r="H19" s="46" t="s">
        <v>687</v>
      </c>
      <c r="I19" s="46" t="s">
        <v>245</v>
      </c>
      <c r="J19" s="46" t="s">
        <v>1737</v>
      </c>
      <c r="K19" s="46" t="s">
        <v>2114</v>
      </c>
      <c r="L19" s="46" t="s">
        <v>2115</v>
      </c>
      <c r="M19" s="63" t="s">
        <v>4047</v>
      </c>
    </row>
    <row r="20" spans="1:13" x14ac:dyDescent="0.55000000000000004">
      <c r="A20" s="48" t="s">
        <v>17</v>
      </c>
      <c r="B20" s="48" t="s">
        <v>12</v>
      </c>
      <c r="C20" s="46" t="s">
        <v>35</v>
      </c>
      <c r="D20" s="44" t="s">
        <v>280</v>
      </c>
      <c r="E20" s="43" t="s">
        <v>4091</v>
      </c>
      <c r="F20" s="50" t="s">
        <v>4090</v>
      </c>
      <c r="G20" s="44" t="s">
        <v>1131</v>
      </c>
      <c r="H20" s="46" t="s">
        <v>696</v>
      </c>
      <c r="I20" s="46" t="s">
        <v>280</v>
      </c>
      <c r="J20" s="46" t="s">
        <v>1737</v>
      </c>
      <c r="K20" s="46" t="s">
        <v>2219</v>
      </c>
      <c r="L20" s="46" t="s">
        <v>2220</v>
      </c>
      <c r="M20" s="63" t="s">
        <v>4047</v>
      </c>
    </row>
    <row r="21" spans="1:13" x14ac:dyDescent="0.55000000000000004">
      <c r="A21" s="48" t="s">
        <v>25</v>
      </c>
      <c r="B21" s="48" t="s">
        <v>18</v>
      </c>
      <c r="C21" s="46" t="s">
        <v>44</v>
      </c>
      <c r="D21" s="44" t="s">
        <v>1354</v>
      </c>
      <c r="E21" s="43" t="s">
        <v>3356</v>
      </c>
      <c r="F21" s="44" t="s">
        <v>1355</v>
      </c>
      <c r="G21" s="44" t="s">
        <v>1356</v>
      </c>
      <c r="H21" s="46" t="s">
        <v>2666</v>
      </c>
      <c r="I21" s="46" t="s">
        <v>2665</v>
      </c>
      <c r="J21" s="46" t="s">
        <v>1737</v>
      </c>
      <c r="K21" s="46" t="s">
        <v>2667</v>
      </c>
      <c r="L21" s="46" t="s">
        <v>2668</v>
      </c>
      <c r="M21" s="63" t="s">
        <v>4047</v>
      </c>
    </row>
    <row r="22" spans="1:13" x14ac:dyDescent="0.55000000000000004">
      <c r="A22" s="48" t="s">
        <v>3</v>
      </c>
      <c r="B22" s="48" t="s">
        <v>14</v>
      </c>
      <c r="C22" s="46" t="s">
        <v>45</v>
      </c>
      <c r="D22" s="44" t="s">
        <v>509</v>
      </c>
      <c r="E22" s="43" t="s">
        <v>1478</v>
      </c>
      <c r="F22" s="44" t="s">
        <v>1476</v>
      </c>
      <c r="G22" s="44" t="s">
        <v>1477</v>
      </c>
      <c r="H22" s="46" t="s">
        <v>799</v>
      </c>
      <c r="I22" s="46" t="s">
        <v>509</v>
      </c>
      <c r="J22" s="46" t="s">
        <v>1737</v>
      </c>
      <c r="K22" s="46" t="s">
        <v>2928</v>
      </c>
      <c r="L22" s="46" t="s">
        <v>2929</v>
      </c>
      <c r="M22" s="63" t="s">
        <v>4047</v>
      </c>
    </row>
    <row r="23" spans="1:13" x14ac:dyDescent="0.55000000000000004">
      <c r="A23" s="48" t="s">
        <v>3</v>
      </c>
      <c r="B23" s="48" t="s">
        <v>12</v>
      </c>
      <c r="C23" s="46" t="s">
        <v>45</v>
      </c>
      <c r="D23" s="44" t="s">
        <v>798</v>
      </c>
      <c r="E23" s="43" t="s">
        <v>1481</v>
      </c>
      <c r="F23" s="44" t="s">
        <v>1479</v>
      </c>
      <c r="G23" s="44" t="s">
        <v>1480</v>
      </c>
      <c r="H23" s="46" t="s">
        <v>2925</v>
      </c>
      <c r="I23" s="46" t="s">
        <v>508</v>
      </c>
      <c r="J23" s="46" t="s">
        <v>1737</v>
      </c>
      <c r="K23" s="46" t="s">
        <v>2926</v>
      </c>
      <c r="L23" s="46" t="s">
        <v>2927</v>
      </c>
      <c r="M23" s="63" t="s">
        <v>4047</v>
      </c>
    </row>
    <row r="24" spans="1:13" x14ac:dyDescent="0.55000000000000004">
      <c r="A24" s="48" t="s">
        <v>16</v>
      </c>
      <c r="B24" s="48" t="s">
        <v>15</v>
      </c>
      <c r="C24" s="46" t="s">
        <v>34</v>
      </c>
      <c r="D24" s="50" t="s">
        <v>246</v>
      </c>
      <c r="E24" s="43" t="s">
        <v>3888</v>
      </c>
      <c r="F24" s="44" t="s">
        <v>1080</v>
      </c>
      <c r="G24" s="50" t="s">
        <v>3405</v>
      </c>
      <c r="H24" s="46" t="s">
        <v>2116</v>
      </c>
      <c r="I24" s="46" t="s">
        <v>246</v>
      </c>
      <c r="J24" s="46" t="s">
        <v>1737</v>
      </c>
      <c r="K24" s="46" t="s">
        <v>2117</v>
      </c>
      <c r="L24" s="46" t="s">
        <v>2118</v>
      </c>
      <c r="M24" s="63" t="s">
        <v>4047</v>
      </c>
    </row>
    <row r="25" spans="1:13" x14ac:dyDescent="0.55000000000000004">
      <c r="A25" s="48" t="s">
        <v>15</v>
      </c>
      <c r="B25" s="48" t="s">
        <v>12</v>
      </c>
      <c r="C25" s="46" t="s">
        <v>33</v>
      </c>
      <c r="D25" s="44" t="s">
        <v>205</v>
      </c>
      <c r="E25" s="43" t="s">
        <v>4092</v>
      </c>
      <c r="F25" s="50" t="s">
        <v>4093</v>
      </c>
      <c r="G25" s="50" t="s">
        <v>4094</v>
      </c>
      <c r="H25" s="46" t="s">
        <v>675</v>
      </c>
      <c r="I25" s="46" t="s">
        <v>1997</v>
      </c>
      <c r="J25" s="46" t="s">
        <v>1737</v>
      </c>
      <c r="K25" s="46" t="s">
        <v>1998</v>
      </c>
      <c r="L25" s="46" t="s">
        <v>1999</v>
      </c>
      <c r="M25" s="63" t="s">
        <v>4047</v>
      </c>
    </row>
    <row r="26" spans="1:13" x14ac:dyDescent="0.55000000000000004">
      <c r="A26" s="48" t="s">
        <v>3</v>
      </c>
      <c r="B26" s="48" t="s">
        <v>15</v>
      </c>
      <c r="C26" s="46" t="s">
        <v>45</v>
      </c>
      <c r="D26" s="50" t="s">
        <v>510</v>
      </c>
      <c r="E26" s="54" t="s">
        <v>3431</v>
      </c>
      <c r="F26" s="44" t="s">
        <v>1482</v>
      </c>
      <c r="G26" s="50" t="s">
        <v>3387</v>
      </c>
      <c r="H26" s="46" t="s">
        <v>800</v>
      </c>
      <c r="I26" s="46" t="s">
        <v>510</v>
      </c>
      <c r="J26" s="46" t="s">
        <v>1737</v>
      </c>
      <c r="K26" s="46" t="s">
        <v>2930</v>
      </c>
      <c r="L26" s="46" t="s">
        <v>2931</v>
      </c>
      <c r="M26" s="63" t="s">
        <v>4047</v>
      </c>
    </row>
    <row r="27" spans="1:13" x14ac:dyDescent="0.55000000000000004">
      <c r="A27" s="48" t="s">
        <v>21</v>
      </c>
      <c r="B27" s="48" t="s">
        <v>12</v>
      </c>
      <c r="C27" s="46" t="s">
        <v>39</v>
      </c>
      <c r="D27" s="44" t="s">
        <v>712</v>
      </c>
      <c r="E27" s="43" t="s">
        <v>1265</v>
      </c>
      <c r="F27" s="44" t="s">
        <v>1263</v>
      </c>
      <c r="G27" s="44" t="s">
        <v>1264</v>
      </c>
      <c r="H27" s="46" t="s">
        <v>713</v>
      </c>
      <c r="I27" s="46" t="s">
        <v>352</v>
      </c>
      <c r="J27" s="46" t="s">
        <v>1737</v>
      </c>
      <c r="K27" s="46" t="s">
        <v>2438</v>
      </c>
      <c r="L27" s="46" t="s">
        <v>2439</v>
      </c>
      <c r="M27" s="63" t="s">
        <v>4047</v>
      </c>
    </row>
    <row r="28" spans="1:13" x14ac:dyDescent="0.55000000000000004">
      <c r="A28" s="48" t="s">
        <v>3</v>
      </c>
      <c r="B28" s="48" t="s">
        <v>16</v>
      </c>
      <c r="C28" s="46" t="s">
        <v>45</v>
      </c>
      <c r="D28" s="44" t="s">
        <v>511</v>
      </c>
      <c r="E28" s="43" t="s">
        <v>1485</v>
      </c>
      <c r="F28" s="44" t="s">
        <v>1483</v>
      </c>
      <c r="G28" s="44" t="s">
        <v>1484</v>
      </c>
      <c r="H28" s="46" t="s">
        <v>2932</v>
      </c>
      <c r="I28" s="46" t="s">
        <v>511</v>
      </c>
      <c r="J28" s="46" t="s">
        <v>1737</v>
      </c>
      <c r="K28" s="46" t="s">
        <v>2933</v>
      </c>
      <c r="L28" s="46" t="s">
        <v>2934</v>
      </c>
      <c r="M28" s="63" t="s">
        <v>4047</v>
      </c>
    </row>
    <row r="29" spans="1:13" x14ac:dyDescent="0.55000000000000004">
      <c r="A29" s="48" t="s">
        <v>3</v>
      </c>
      <c r="B29" s="48" t="s">
        <v>17</v>
      </c>
      <c r="C29" s="46" t="s">
        <v>45</v>
      </c>
      <c r="D29" s="44" t="s">
        <v>512</v>
      </c>
      <c r="E29" s="43" t="s">
        <v>1488</v>
      </c>
      <c r="F29" s="44" t="s">
        <v>1486</v>
      </c>
      <c r="G29" s="44" t="s">
        <v>1487</v>
      </c>
      <c r="H29" s="46" t="s">
        <v>2935</v>
      </c>
      <c r="I29" s="46" t="s">
        <v>512</v>
      </c>
      <c r="J29" s="46" t="s">
        <v>1737</v>
      </c>
      <c r="K29" s="46" t="s">
        <v>2936</v>
      </c>
      <c r="L29" s="46" t="s">
        <v>2937</v>
      </c>
      <c r="M29" s="63" t="s">
        <v>4047</v>
      </c>
    </row>
    <row r="30" spans="1:13" x14ac:dyDescent="0.55000000000000004">
      <c r="A30" s="48" t="s">
        <v>28</v>
      </c>
      <c r="B30" s="48" t="s">
        <v>12</v>
      </c>
      <c r="C30" s="46" t="s">
        <v>49</v>
      </c>
      <c r="D30" s="44" t="s">
        <v>1587</v>
      </c>
      <c r="E30" s="43" t="s">
        <v>3350</v>
      </c>
      <c r="F30" s="44" t="s">
        <v>1588</v>
      </c>
      <c r="G30" s="44" t="s">
        <v>901</v>
      </c>
      <c r="H30" s="46" t="s">
        <v>3102</v>
      </c>
      <c r="I30" s="46" t="s">
        <v>569</v>
      </c>
      <c r="J30" s="46" t="s">
        <v>1737</v>
      </c>
      <c r="K30" s="46" t="s">
        <v>3103</v>
      </c>
      <c r="L30" s="46" t="s">
        <v>3104</v>
      </c>
      <c r="M30" s="63" t="s">
        <v>4047</v>
      </c>
    </row>
    <row r="31" spans="1:13" x14ac:dyDescent="0.55000000000000004">
      <c r="A31" s="48" t="s">
        <v>19</v>
      </c>
      <c r="B31" s="48" t="s">
        <v>12</v>
      </c>
      <c r="C31" s="46" t="s">
        <v>37</v>
      </c>
      <c r="D31" s="44" t="s">
        <v>309</v>
      </c>
      <c r="E31" s="43" t="s">
        <v>1185</v>
      </c>
      <c r="F31" s="44" t="s">
        <v>1183</v>
      </c>
      <c r="G31" s="44" t="s">
        <v>1184</v>
      </c>
      <c r="H31" s="46" t="s">
        <v>702</v>
      </c>
      <c r="I31" s="46" t="s">
        <v>309</v>
      </c>
      <c r="J31" s="46" t="s">
        <v>1737</v>
      </c>
      <c r="K31" s="46" t="s">
        <v>2310</v>
      </c>
      <c r="L31" s="46" t="s">
        <v>2311</v>
      </c>
      <c r="M31" s="63" t="s">
        <v>4047</v>
      </c>
    </row>
    <row r="32" spans="1:13" x14ac:dyDescent="0.55000000000000004">
      <c r="A32" s="48" t="s">
        <v>16</v>
      </c>
      <c r="B32" s="48" t="s">
        <v>16</v>
      </c>
      <c r="C32" s="46" t="s">
        <v>34</v>
      </c>
      <c r="D32" s="44" t="s">
        <v>247</v>
      </c>
      <c r="E32" s="43" t="s">
        <v>1083</v>
      </c>
      <c r="F32" s="44" t="s">
        <v>1081</v>
      </c>
      <c r="G32" s="44" t="s">
        <v>1082</v>
      </c>
      <c r="H32" s="46" t="s">
        <v>2119</v>
      </c>
      <c r="I32" s="46" t="s">
        <v>247</v>
      </c>
      <c r="J32" s="46" t="s">
        <v>1737</v>
      </c>
      <c r="K32" s="46" t="s">
        <v>2120</v>
      </c>
      <c r="L32" s="46" t="s">
        <v>2121</v>
      </c>
      <c r="M32" s="63" t="s">
        <v>4047</v>
      </c>
    </row>
    <row r="33" spans="1:13" x14ac:dyDescent="0.55000000000000004">
      <c r="A33" s="48" t="s">
        <v>25</v>
      </c>
      <c r="B33" s="48" t="s">
        <v>19</v>
      </c>
      <c r="C33" s="46" t="s">
        <v>44</v>
      </c>
      <c r="D33" s="44" t="s">
        <v>732</v>
      </c>
      <c r="E33" s="43" t="s">
        <v>1359</v>
      </c>
      <c r="F33" s="44" t="s">
        <v>1357</v>
      </c>
      <c r="G33" s="44" t="s">
        <v>1358</v>
      </c>
      <c r="H33" s="46" t="s">
        <v>733</v>
      </c>
      <c r="I33" s="46" t="s">
        <v>426</v>
      </c>
      <c r="J33" s="46" t="s">
        <v>1737</v>
      </c>
      <c r="K33" s="46" t="s">
        <v>2669</v>
      </c>
      <c r="L33" s="46" t="s">
        <v>2670</v>
      </c>
      <c r="M33" s="63" t="s">
        <v>4047</v>
      </c>
    </row>
    <row r="34" spans="1:13" x14ac:dyDescent="0.55000000000000004">
      <c r="A34" s="48" t="s">
        <v>31</v>
      </c>
      <c r="B34" s="48" t="s">
        <v>15</v>
      </c>
      <c r="C34" s="46" t="s">
        <v>50</v>
      </c>
      <c r="D34" s="50" t="s">
        <v>628</v>
      </c>
      <c r="E34" s="54" t="s">
        <v>4008</v>
      </c>
      <c r="F34" s="44" t="s">
        <v>1691</v>
      </c>
      <c r="G34" s="50" t="s">
        <v>3388</v>
      </c>
      <c r="H34" s="46" t="s">
        <v>3284</v>
      </c>
      <c r="I34" s="46" t="s">
        <v>628</v>
      </c>
      <c r="J34" s="46" t="s">
        <v>1737</v>
      </c>
      <c r="K34" s="46" t="s">
        <v>3285</v>
      </c>
      <c r="L34" s="46" t="s">
        <v>3286</v>
      </c>
      <c r="M34" s="63" t="s">
        <v>4047</v>
      </c>
    </row>
    <row r="35" spans="1:13" x14ac:dyDescent="0.55000000000000004">
      <c r="A35" s="48" t="s">
        <v>14</v>
      </c>
      <c r="B35" s="48" t="s">
        <v>15</v>
      </c>
      <c r="C35" s="46" t="s">
        <v>32</v>
      </c>
      <c r="D35" s="44" t="s">
        <v>91</v>
      </c>
      <c r="E35" s="43" t="s">
        <v>907</v>
      </c>
      <c r="F35" s="44" t="s">
        <v>905</v>
      </c>
      <c r="G35" s="44" t="s">
        <v>906</v>
      </c>
      <c r="H35" s="46" t="s">
        <v>1808</v>
      </c>
      <c r="I35" s="46" t="s">
        <v>91</v>
      </c>
      <c r="J35" s="46" t="s">
        <v>1737</v>
      </c>
      <c r="K35" s="46" t="s">
        <v>1809</v>
      </c>
      <c r="L35" s="46" t="s">
        <v>1810</v>
      </c>
      <c r="M35" s="63" t="s">
        <v>4047</v>
      </c>
    </row>
    <row r="36" spans="1:13" x14ac:dyDescent="0.55000000000000004">
      <c r="A36" s="48" t="s">
        <v>30</v>
      </c>
      <c r="B36" s="48" t="s">
        <v>12</v>
      </c>
      <c r="C36" s="46" t="s">
        <v>41</v>
      </c>
      <c r="D36" s="50" t="s">
        <v>607</v>
      </c>
      <c r="E36" s="54" t="s">
        <v>4003</v>
      </c>
      <c r="F36" s="50" t="s">
        <v>4001</v>
      </c>
      <c r="G36" s="50" t="s">
        <v>3389</v>
      </c>
      <c r="H36" s="46" t="s">
        <v>838</v>
      </c>
      <c r="I36" s="46" t="s">
        <v>607</v>
      </c>
      <c r="J36" s="46" t="s">
        <v>1737</v>
      </c>
      <c r="K36" s="46" t="s">
        <v>3223</v>
      </c>
      <c r="L36" s="46" t="s">
        <v>3224</v>
      </c>
      <c r="M36" s="63" t="s">
        <v>4047</v>
      </c>
    </row>
    <row r="37" spans="1:13" x14ac:dyDescent="0.55000000000000004">
      <c r="A37" s="48" t="s">
        <v>3</v>
      </c>
      <c r="B37" s="48" t="s">
        <v>18</v>
      </c>
      <c r="C37" s="46" t="s">
        <v>45</v>
      </c>
      <c r="D37" s="44" t="s">
        <v>1489</v>
      </c>
      <c r="E37" s="43" t="s">
        <v>4095</v>
      </c>
      <c r="F37" s="50" t="s">
        <v>4096</v>
      </c>
      <c r="G37" s="50" t="s">
        <v>4097</v>
      </c>
      <c r="H37" s="46" t="s">
        <v>801</v>
      </c>
      <c r="I37" s="46" t="s">
        <v>2938</v>
      </c>
      <c r="J37" s="46" t="s">
        <v>1737</v>
      </c>
      <c r="K37" s="46" t="s">
        <v>2939</v>
      </c>
      <c r="L37" s="46" t="s">
        <v>2940</v>
      </c>
      <c r="M37" s="63" t="s">
        <v>4047</v>
      </c>
    </row>
    <row r="38" spans="1:13" x14ac:dyDescent="0.55000000000000004">
      <c r="A38" s="48" t="s">
        <v>16</v>
      </c>
      <c r="B38" s="48" t="s">
        <v>17</v>
      </c>
      <c r="C38" s="46" t="s">
        <v>34</v>
      </c>
      <c r="D38" s="50" t="s">
        <v>688</v>
      </c>
      <c r="E38" s="43" t="s">
        <v>1086</v>
      </c>
      <c r="F38" s="44" t="s">
        <v>1084</v>
      </c>
      <c r="G38" s="44" t="s">
        <v>1085</v>
      </c>
      <c r="H38" s="46" t="s">
        <v>2122</v>
      </c>
      <c r="I38" s="46" t="s">
        <v>688</v>
      </c>
      <c r="J38" s="46" t="s">
        <v>1737</v>
      </c>
      <c r="K38" s="46" t="s">
        <v>2123</v>
      </c>
      <c r="L38" s="46" t="s">
        <v>2124</v>
      </c>
      <c r="M38" s="63" t="s">
        <v>4047</v>
      </c>
    </row>
    <row r="39" spans="1:13" x14ac:dyDescent="0.55000000000000004">
      <c r="A39" s="48" t="s">
        <v>16</v>
      </c>
      <c r="B39" s="48" t="s">
        <v>18</v>
      </c>
      <c r="C39" s="46" t="s">
        <v>34</v>
      </c>
      <c r="D39" s="50" t="s">
        <v>1087</v>
      </c>
      <c r="E39" s="43"/>
      <c r="F39" s="50" t="s">
        <v>1088</v>
      </c>
      <c r="G39" s="50" t="s">
        <v>3390</v>
      </c>
      <c r="H39" s="46" t="s">
        <v>2125</v>
      </c>
      <c r="I39" s="46" t="s">
        <v>2126</v>
      </c>
      <c r="J39" s="46" t="s">
        <v>1737</v>
      </c>
      <c r="K39" s="46" t="s">
        <v>2127</v>
      </c>
      <c r="L39" s="46" t="s">
        <v>2128</v>
      </c>
      <c r="M39" s="63" t="s">
        <v>4047</v>
      </c>
    </row>
    <row r="40" spans="1:13" x14ac:dyDescent="0.55000000000000004">
      <c r="A40" s="48" t="s">
        <v>28</v>
      </c>
      <c r="B40" s="48" t="s">
        <v>14</v>
      </c>
      <c r="C40" s="46" t="s">
        <v>49</v>
      </c>
      <c r="D40" s="44" t="s">
        <v>570</v>
      </c>
      <c r="E40" s="43" t="s">
        <v>4099</v>
      </c>
      <c r="F40" s="50" t="s">
        <v>4098</v>
      </c>
      <c r="G40" s="44"/>
      <c r="H40" s="46" t="s">
        <v>3105</v>
      </c>
      <c r="I40" s="46" t="s">
        <v>3106</v>
      </c>
      <c r="J40" s="46" t="s">
        <v>1737</v>
      </c>
      <c r="K40" s="46" t="s">
        <v>3107</v>
      </c>
      <c r="L40" s="46" t="s">
        <v>3108</v>
      </c>
      <c r="M40" s="63" t="s">
        <v>4047</v>
      </c>
    </row>
    <row r="41" spans="1:13" x14ac:dyDescent="0.55000000000000004">
      <c r="A41" s="48" t="s">
        <v>28</v>
      </c>
      <c r="B41" s="48" t="s">
        <v>15</v>
      </c>
      <c r="C41" s="46" t="s">
        <v>49</v>
      </c>
      <c r="D41" s="44" t="s">
        <v>571</v>
      </c>
      <c r="E41" s="43" t="s">
        <v>1591</v>
      </c>
      <c r="F41" s="44" t="s">
        <v>1589</v>
      </c>
      <c r="G41" s="44" t="s">
        <v>1590</v>
      </c>
      <c r="H41" s="46" t="s">
        <v>3109</v>
      </c>
      <c r="I41" s="46" t="s">
        <v>571</v>
      </c>
      <c r="J41" s="46" t="s">
        <v>1737</v>
      </c>
      <c r="K41" s="46" t="s">
        <v>3110</v>
      </c>
      <c r="L41" s="46" t="s">
        <v>3111</v>
      </c>
      <c r="M41" s="63" t="s">
        <v>4047</v>
      </c>
    </row>
    <row r="42" spans="1:13" x14ac:dyDescent="0.55000000000000004">
      <c r="A42" s="48" t="s">
        <v>22</v>
      </c>
      <c r="B42" s="48" t="s">
        <v>14</v>
      </c>
      <c r="C42" s="46" t="s">
        <v>40</v>
      </c>
      <c r="D42" s="50" t="s">
        <v>1281</v>
      </c>
      <c r="E42" s="71" t="s">
        <v>3406</v>
      </c>
      <c r="F42" s="44" t="s">
        <v>3392</v>
      </c>
      <c r="G42" s="44" t="s">
        <v>3391</v>
      </c>
      <c r="H42" s="46" t="s">
        <v>2471</v>
      </c>
      <c r="I42" s="46" t="s">
        <v>2472</v>
      </c>
      <c r="J42" s="46" t="s">
        <v>1737</v>
      </c>
      <c r="K42" s="46" t="s">
        <v>2473</v>
      </c>
      <c r="L42" s="46" t="s">
        <v>2474</v>
      </c>
      <c r="M42" s="63" t="s">
        <v>4047</v>
      </c>
    </row>
    <row r="43" spans="1:13" x14ac:dyDescent="0.55000000000000004">
      <c r="A43" s="48" t="s">
        <v>15</v>
      </c>
      <c r="B43" s="48" t="s">
        <v>14</v>
      </c>
      <c r="C43" s="46" t="s">
        <v>33</v>
      </c>
      <c r="D43" s="50" t="s">
        <v>206</v>
      </c>
      <c r="E43" s="43" t="s">
        <v>3530</v>
      </c>
      <c r="F43" s="50" t="s">
        <v>3531</v>
      </c>
      <c r="G43" s="50" t="s">
        <v>3393</v>
      </c>
      <c r="H43" s="46" t="s">
        <v>2000</v>
      </c>
      <c r="I43" s="46" t="s">
        <v>206</v>
      </c>
      <c r="J43" s="46" t="s">
        <v>1737</v>
      </c>
      <c r="K43" s="46" t="s">
        <v>2001</v>
      </c>
      <c r="L43" s="46" t="s">
        <v>2002</v>
      </c>
      <c r="M43" s="63" t="s">
        <v>4047</v>
      </c>
    </row>
    <row r="44" spans="1:13" x14ac:dyDescent="0.55000000000000004">
      <c r="A44" s="48" t="s">
        <v>31</v>
      </c>
      <c r="B44" s="48" t="s">
        <v>16</v>
      </c>
      <c r="C44" s="46" t="s">
        <v>50</v>
      </c>
      <c r="D44" s="50" t="s">
        <v>629</v>
      </c>
      <c r="E44" s="54" t="s">
        <v>3394</v>
      </c>
      <c r="F44" s="44" t="s">
        <v>1692</v>
      </c>
      <c r="G44" s="44" t="s">
        <v>1693</v>
      </c>
      <c r="H44" s="46" t="s">
        <v>3287</v>
      </c>
      <c r="I44" s="46" t="s">
        <v>629</v>
      </c>
      <c r="J44" s="46" t="s">
        <v>1737</v>
      </c>
      <c r="K44" s="46" t="s">
        <v>3288</v>
      </c>
      <c r="L44" s="46" t="s">
        <v>3289</v>
      </c>
      <c r="M44" s="63" t="s">
        <v>4047</v>
      </c>
    </row>
    <row r="45" spans="1:13" x14ac:dyDescent="0.55000000000000004">
      <c r="A45" s="48" t="s">
        <v>19</v>
      </c>
      <c r="B45" s="48" t="s">
        <v>14</v>
      </c>
      <c r="C45" s="46" t="s">
        <v>37</v>
      </c>
      <c r="D45" s="50" t="s">
        <v>310</v>
      </c>
      <c r="E45" s="54" t="s">
        <v>3532</v>
      </c>
      <c r="F45" s="50" t="s">
        <v>3533</v>
      </c>
      <c r="G45" s="50" t="s">
        <v>3395</v>
      </c>
      <c r="H45" s="46" t="s">
        <v>669</v>
      </c>
      <c r="I45" s="46" t="s">
        <v>310</v>
      </c>
      <c r="J45" s="46" t="s">
        <v>1737</v>
      </c>
      <c r="K45" s="46" t="s">
        <v>2312</v>
      </c>
      <c r="L45" s="46" t="s">
        <v>2313</v>
      </c>
      <c r="M45" s="63" t="s">
        <v>4047</v>
      </c>
    </row>
    <row r="46" spans="1:13" x14ac:dyDescent="0.55000000000000004">
      <c r="A46" s="48" t="s">
        <v>27</v>
      </c>
      <c r="B46" s="48" t="s">
        <v>12</v>
      </c>
      <c r="C46" s="46" t="s">
        <v>47</v>
      </c>
      <c r="D46" s="44" t="s">
        <v>540</v>
      </c>
      <c r="E46" s="43" t="s">
        <v>1541</v>
      </c>
      <c r="F46" s="44" t="s">
        <v>1539</v>
      </c>
      <c r="G46" s="44" t="s">
        <v>1540</v>
      </c>
      <c r="H46" s="46" t="s">
        <v>3019</v>
      </c>
      <c r="I46" s="46" t="s">
        <v>540</v>
      </c>
      <c r="J46" s="46" t="s">
        <v>1737</v>
      </c>
      <c r="K46" s="46" t="s">
        <v>3020</v>
      </c>
      <c r="L46" s="46" t="s">
        <v>3021</v>
      </c>
      <c r="M46" s="63" t="s">
        <v>4047</v>
      </c>
    </row>
    <row r="47" spans="1:13" x14ac:dyDescent="0.55000000000000004">
      <c r="A47" s="48" t="s">
        <v>22</v>
      </c>
      <c r="B47" s="48" t="s">
        <v>15</v>
      </c>
      <c r="C47" s="46" t="s">
        <v>40</v>
      </c>
      <c r="D47" s="50" t="s">
        <v>365</v>
      </c>
      <c r="E47" s="44" t="s">
        <v>901</v>
      </c>
      <c r="F47" s="44" t="s">
        <v>1282</v>
      </c>
      <c r="G47" s="50" t="s">
        <v>3396</v>
      </c>
      <c r="H47" s="46" t="s">
        <v>2475</v>
      </c>
      <c r="I47" s="46" t="s">
        <v>365</v>
      </c>
      <c r="J47" s="46" t="s">
        <v>1737</v>
      </c>
      <c r="K47" s="46" t="s">
        <v>2476</v>
      </c>
      <c r="L47" s="46" t="s">
        <v>2477</v>
      </c>
      <c r="M47" s="63" t="s">
        <v>4047</v>
      </c>
    </row>
    <row r="48" spans="1:13" x14ac:dyDescent="0.55000000000000004">
      <c r="A48" s="48" t="s">
        <v>14</v>
      </c>
      <c r="B48" s="48" t="s">
        <v>16</v>
      </c>
      <c r="C48" s="46" t="s">
        <v>32</v>
      </c>
      <c r="D48" s="44" t="s">
        <v>92</v>
      </c>
      <c r="E48" s="43" t="s">
        <v>910</v>
      </c>
      <c r="F48" s="44" t="s">
        <v>908</v>
      </c>
      <c r="G48" s="44" t="s">
        <v>909</v>
      </c>
      <c r="H48" s="46" t="s">
        <v>1811</v>
      </c>
      <c r="I48" s="46" t="s">
        <v>92</v>
      </c>
      <c r="J48" s="46" t="s">
        <v>1737</v>
      </c>
      <c r="K48" s="46" t="s">
        <v>1812</v>
      </c>
      <c r="L48" s="46" t="s">
        <v>1813</v>
      </c>
      <c r="M48" s="63" t="s">
        <v>4047</v>
      </c>
    </row>
    <row r="49" spans="1:13" x14ac:dyDescent="0.55000000000000004">
      <c r="A49" s="48" t="s">
        <v>26</v>
      </c>
      <c r="B49" s="48" t="s">
        <v>12</v>
      </c>
      <c r="C49" s="46" t="s">
        <v>46</v>
      </c>
      <c r="D49" s="50" t="s">
        <v>2800</v>
      </c>
      <c r="E49" s="43" t="s">
        <v>4101</v>
      </c>
      <c r="F49" s="50" t="s">
        <v>4100</v>
      </c>
      <c r="G49" s="44" t="s">
        <v>1394</v>
      </c>
      <c r="H49" s="46" t="s">
        <v>2799</v>
      </c>
      <c r="I49" s="46" t="s">
        <v>2800</v>
      </c>
      <c r="J49" s="46" t="s">
        <v>1737</v>
      </c>
      <c r="K49" s="73" t="s">
        <v>2804</v>
      </c>
      <c r="L49" s="46" t="s">
        <v>2801</v>
      </c>
      <c r="M49" s="63" t="s">
        <v>4047</v>
      </c>
    </row>
    <row r="50" spans="1:13" x14ac:dyDescent="0.55000000000000004">
      <c r="A50" s="48" t="s">
        <v>26</v>
      </c>
      <c r="B50" s="48" t="s">
        <v>14</v>
      </c>
      <c r="C50" s="46" t="s">
        <v>46</v>
      </c>
      <c r="D50" s="50" t="s">
        <v>1395</v>
      </c>
      <c r="E50" s="43" t="s">
        <v>4104</v>
      </c>
      <c r="F50" s="50" t="s">
        <v>4102</v>
      </c>
      <c r="G50" s="50" t="s">
        <v>4103</v>
      </c>
      <c r="H50" s="46" t="s">
        <v>2803</v>
      </c>
      <c r="I50" s="46" t="s">
        <v>2802</v>
      </c>
      <c r="J50" s="46" t="s">
        <v>1737</v>
      </c>
      <c r="K50" s="46" t="s">
        <v>2804</v>
      </c>
      <c r="L50" s="46" t="s">
        <v>2805</v>
      </c>
      <c r="M50" s="63" t="s">
        <v>4047</v>
      </c>
    </row>
    <row r="51" spans="1:13" x14ac:dyDescent="0.55000000000000004">
      <c r="A51" s="48" t="s">
        <v>15</v>
      </c>
      <c r="B51" s="48" t="s">
        <v>15</v>
      </c>
      <c r="C51" s="46" t="s">
        <v>33</v>
      </c>
      <c r="D51" s="50" t="s">
        <v>207</v>
      </c>
      <c r="E51" s="43"/>
      <c r="F51" s="44" t="s">
        <v>1010</v>
      </c>
      <c r="G51" s="50" t="s">
        <v>3397</v>
      </c>
      <c r="H51" s="46" t="s">
        <v>2003</v>
      </c>
      <c r="I51" s="46" t="s">
        <v>2004</v>
      </c>
      <c r="J51" s="46" t="s">
        <v>1737</v>
      </c>
      <c r="K51" s="46" t="s">
        <v>2005</v>
      </c>
      <c r="L51" s="46" t="s">
        <v>2006</v>
      </c>
      <c r="M51" s="63" t="s">
        <v>4047</v>
      </c>
    </row>
    <row r="52" spans="1:13" x14ac:dyDescent="0.55000000000000004">
      <c r="A52" s="48" t="s">
        <v>15</v>
      </c>
      <c r="B52" s="48" t="s">
        <v>16</v>
      </c>
      <c r="C52" s="46" t="s">
        <v>33</v>
      </c>
      <c r="D52" s="44" t="s">
        <v>1011</v>
      </c>
      <c r="E52" s="43" t="s">
        <v>1014</v>
      </c>
      <c r="F52" s="44" t="s">
        <v>1012</v>
      </c>
      <c r="G52" s="44" t="s">
        <v>1013</v>
      </c>
      <c r="H52" s="46" t="s">
        <v>676</v>
      </c>
      <c r="I52" s="46" t="s">
        <v>2004</v>
      </c>
      <c r="J52" s="46" t="s">
        <v>1737</v>
      </c>
      <c r="K52" s="46" t="s">
        <v>2007</v>
      </c>
      <c r="L52" s="46" t="s">
        <v>2008</v>
      </c>
      <c r="M52" s="63" t="s">
        <v>4047</v>
      </c>
    </row>
    <row r="53" spans="1:13" x14ac:dyDescent="0.55000000000000004">
      <c r="A53" s="48" t="s">
        <v>28</v>
      </c>
      <c r="B53" s="48" t="s">
        <v>16</v>
      </c>
      <c r="C53" s="46" t="s">
        <v>49</v>
      </c>
      <c r="D53" s="44" t="s">
        <v>572</v>
      </c>
      <c r="E53" s="43"/>
      <c r="F53" s="44" t="s">
        <v>1592</v>
      </c>
      <c r="G53" s="50" t="s">
        <v>3398</v>
      </c>
      <c r="H53" s="46" t="s">
        <v>3112</v>
      </c>
      <c r="I53" s="46" t="s">
        <v>572</v>
      </c>
      <c r="J53" s="46" t="s">
        <v>1737</v>
      </c>
      <c r="K53" s="46" t="s">
        <v>3113</v>
      </c>
      <c r="L53" s="46" t="s">
        <v>3114</v>
      </c>
      <c r="M53" s="63" t="s">
        <v>4047</v>
      </c>
    </row>
    <row r="54" spans="1:13" x14ac:dyDescent="0.55000000000000004">
      <c r="A54" s="48" t="s">
        <v>25</v>
      </c>
      <c r="B54" s="48" t="s">
        <v>20</v>
      </c>
      <c r="C54" s="46" t="s">
        <v>44</v>
      </c>
      <c r="D54" s="44" t="s">
        <v>734</v>
      </c>
      <c r="E54" s="54" t="s">
        <v>3534</v>
      </c>
      <c r="F54" s="50" t="s">
        <v>3535</v>
      </c>
      <c r="G54" s="50" t="s">
        <v>3399</v>
      </c>
      <c r="H54" s="46" t="s">
        <v>2671</v>
      </c>
      <c r="I54" s="46" t="s">
        <v>427</v>
      </c>
      <c r="J54" s="46" t="s">
        <v>1737</v>
      </c>
      <c r="K54" s="46" t="s">
        <v>2672</v>
      </c>
      <c r="L54" s="46" t="s">
        <v>2673</v>
      </c>
      <c r="M54" s="63" t="s">
        <v>4047</v>
      </c>
    </row>
    <row r="55" spans="1:13" x14ac:dyDescent="0.55000000000000004">
      <c r="A55" s="48" t="s">
        <v>28</v>
      </c>
      <c r="B55" s="48" t="s">
        <v>17</v>
      </c>
      <c r="C55" s="46" t="s">
        <v>49</v>
      </c>
      <c r="D55" s="44" t="s">
        <v>573</v>
      </c>
      <c r="E55" s="43" t="s">
        <v>1594</v>
      </c>
      <c r="F55" s="44" t="s">
        <v>1593</v>
      </c>
      <c r="G55" s="44"/>
      <c r="H55" s="46" t="s">
        <v>822</v>
      </c>
      <c r="I55" s="46" t="s">
        <v>583</v>
      </c>
      <c r="J55" s="46" t="s">
        <v>1737</v>
      </c>
      <c r="K55" s="46" t="s">
        <v>3115</v>
      </c>
      <c r="L55" s="46" t="s">
        <v>3116</v>
      </c>
      <c r="M55" s="63" t="s">
        <v>4047</v>
      </c>
    </row>
    <row r="56" spans="1:13" x14ac:dyDescent="0.55000000000000004">
      <c r="A56" s="48" t="s">
        <v>29</v>
      </c>
      <c r="B56" s="48" t="s">
        <v>15</v>
      </c>
      <c r="C56" s="46" t="s">
        <v>51</v>
      </c>
      <c r="D56" s="50" t="s">
        <v>588</v>
      </c>
      <c r="E56" s="43"/>
      <c r="F56" s="44" t="s">
        <v>1626</v>
      </c>
      <c r="G56" s="50" t="s">
        <v>3404</v>
      </c>
      <c r="H56" s="46" t="s">
        <v>3164</v>
      </c>
      <c r="I56" s="46" t="s">
        <v>588</v>
      </c>
      <c r="J56" s="46" t="s">
        <v>1737</v>
      </c>
      <c r="K56" s="46" t="s">
        <v>3165</v>
      </c>
      <c r="L56" s="46" t="s">
        <v>3166</v>
      </c>
      <c r="M56" s="63" t="s">
        <v>4047</v>
      </c>
    </row>
    <row r="57" spans="1:13" x14ac:dyDescent="0.55000000000000004">
      <c r="A57" s="48" t="s">
        <v>3</v>
      </c>
      <c r="B57" s="48" t="s">
        <v>19</v>
      </c>
      <c r="C57" s="46" t="s">
        <v>45</v>
      </c>
      <c r="D57" s="44" t="s">
        <v>514</v>
      </c>
      <c r="E57" s="43" t="s">
        <v>3693</v>
      </c>
      <c r="F57" s="50" t="s">
        <v>3694</v>
      </c>
      <c r="G57" s="50" t="s">
        <v>3695</v>
      </c>
      <c r="H57" s="46" t="s">
        <v>2941</v>
      </c>
      <c r="I57" s="46" t="s">
        <v>514</v>
      </c>
      <c r="J57" s="46" t="s">
        <v>1737</v>
      </c>
      <c r="K57" s="46" t="s">
        <v>2942</v>
      </c>
      <c r="L57" s="46" t="s">
        <v>2943</v>
      </c>
      <c r="M57" s="63" t="s">
        <v>4047</v>
      </c>
    </row>
    <row r="58" spans="1:13" x14ac:dyDescent="0.55000000000000004">
      <c r="A58" s="48" t="s">
        <v>18</v>
      </c>
      <c r="B58" s="48" t="s">
        <v>12</v>
      </c>
      <c r="C58" s="46" t="s">
        <v>36</v>
      </c>
      <c r="D58" s="44" t="s">
        <v>295</v>
      </c>
      <c r="E58" s="43" t="s">
        <v>1163</v>
      </c>
      <c r="F58" s="44" t="s">
        <v>1161</v>
      </c>
      <c r="G58" s="44" t="s">
        <v>1162</v>
      </c>
      <c r="H58" s="46" t="s">
        <v>2267</v>
      </c>
      <c r="I58" s="46" t="s">
        <v>295</v>
      </c>
      <c r="J58" s="46" t="s">
        <v>1737</v>
      </c>
      <c r="K58" s="46" t="s">
        <v>2268</v>
      </c>
      <c r="L58" s="46" t="s">
        <v>2269</v>
      </c>
      <c r="M58" s="63" t="s">
        <v>4047</v>
      </c>
    </row>
    <row r="59" spans="1:13" x14ac:dyDescent="0.55000000000000004">
      <c r="A59" s="48" t="s">
        <v>28</v>
      </c>
      <c r="B59" s="48" t="s">
        <v>18</v>
      </c>
      <c r="C59" s="46" t="s">
        <v>49</v>
      </c>
      <c r="D59" s="44" t="s">
        <v>574</v>
      </c>
      <c r="E59" s="43" t="s">
        <v>4283</v>
      </c>
      <c r="F59" s="44" t="s">
        <v>1595</v>
      </c>
      <c r="G59" s="44"/>
      <c r="H59" s="46" t="s">
        <v>823</v>
      </c>
      <c r="I59" s="46" t="s">
        <v>574</v>
      </c>
      <c r="J59" s="46" t="s">
        <v>1737</v>
      </c>
      <c r="K59" s="46" t="s">
        <v>3117</v>
      </c>
      <c r="L59" s="46" t="s">
        <v>3118</v>
      </c>
      <c r="M59" s="63" t="s">
        <v>4047</v>
      </c>
    </row>
    <row r="60" spans="1:13" x14ac:dyDescent="0.55000000000000004">
      <c r="A60" s="48" t="s">
        <v>25</v>
      </c>
      <c r="B60" s="48" t="s">
        <v>21</v>
      </c>
      <c r="C60" s="46" t="s">
        <v>44</v>
      </c>
      <c r="D60" s="50" t="s">
        <v>735</v>
      </c>
      <c r="E60" s="43" t="s">
        <v>3407</v>
      </c>
      <c r="F60" s="50" t="s">
        <v>4000</v>
      </c>
      <c r="G60" s="50" t="s">
        <v>3999</v>
      </c>
      <c r="H60" s="46" t="s">
        <v>736</v>
      </c>
      <c r="I60" s="46" t="s">
        <v>428</v>
      </c>
      <c r="J60" s="46" t="s">
        <v>1737</v>
      </c>
      <c r="K60" s="46" t="s">
        <v>2674</v>
      </c>
      <c r="L60" s="46" t="s">
        <v>2675</v>
      </c>
      <c r="M60" s="63" t="s">
        <v>4047</v>
      </c>
    </row>
    <row r="61" spans="1:13" x14ac:dyDescent="0.55000000000000004">
      <c r="A61" s="48" t="s">
        <v>12</v>
      </c>
      <c r="B61" s="48" t="s">
        <v>15</v>
      </c>
      <c r="C61" s="46" t="s">
        <v>13</v>
      </c>
      <c r="D61" s="44" t="s">
        <v>647</v>
      </c>
      <c r="E61" s="43" t="s">
        <v>858</v>
      </c>
      <c r="F61" s="44" t="s">
        <v>856</v>
      </c>
      <c r="G61" s="44" t="s">
        <v>857</v>
      </c>
      <c r="H61" s="46" t="s">
        <v>1743</v>
      </c>
      <c r="I61" s="46" t="s">
        <v>67</v>
      </c>
      <c r="J61" s="46" t="s">
        <v>1737</v>
      </c>
      <c r="K61" s="46" t="s">
        <v>1744</v>
      </c>
      <c r="L61" s="46" t="s">
        <v>1745</v>
      </c>
      <c r="M61" s="63" t="s">
        <v>4047</v>
      </c>
    </row>
    <row r="62" spans="1:13" x14ac:dyDescent="0.55000000000000004">
      <c r="A62" s="48" t="s">
        <v>16</v>
      </c>
      <c r="B62" s="48" t="s">
        <v>19</v>
      </c>
      <c r="C62" s="46" t="s">
        <v>34</v>
      </c>
      <c r="D62" s="50" t="s">
        <v>250</v>
      </c>
      <c r="E62" s="43" t="s">
        <v>3432</v>
      </c>
      <c r="F62" s="44" t="s">
        <v>1089</v>
      </c>
      <c r="G62" s="50" t="s">
        <v>3400</v>
      </c>
      <c r="H62" s="46" t="s">
        <v>2129</v>
      </c>
      <c r="I62" s="46" t="s">
        <v>250</v>
      </c>
      <c r="J62" s="46" t="s">
        <v>1737</v>
      </c>
      <c r="K62" s="46" t="s">
        <v>2130</v>
      </c>
      <c r="L62" s="46" t="s">
        <v>2131</v>
      </c>
      <c r="M62" s="63" t="s">
        <v>4047</v>
      </c>
    </row>
    <row r="63" spans="1:13" x14ac:dyDescent="0.55000000000000004">
      <c r="A63" s="48" t="s">
        <v>12</v>
      </c>
      <c r="B63" s="48" t="s">
        <v>16</v>
      </c>
      <c r="C63" s="46" t="s">
        <v>13</v>
      </c>
      <c r="D63" s="44" t="s">
        <v>648</v>
      </c>
      <c r="E63" s="43" t="s">
        <v>861</v>
      </c>
      <c r="F63" s="44" t="s">
        <v>859</v>
      </c>
      <c r="G63" s="44" t="s">
        <v>860</v>
      </c>
      <c r="H63" s="46" t="s">
        <v>649</v>
      </c>
      <c r="I63" s="46" t="s">
        <v>1746</v>
      </c>
      <c r="J63" s="46" t="s">
        <v>1737</v>
      </c>
      <c r="K63" s="46" t="s">
        <v>1747</v>
      </c>
      <c r="L63" s="46" t="s">
        <v>1748</v>
      </c>
      <c r="M63" s="63" t="s">
        <v>4047</v>
      </c>
    </row>
    <row r="64" spans="1:13" x14ac:dyDescent="0.55000000000000004">
      <c r="A64" s="48" t="s">
        <v>12</v>
      </c>
      <c r="B64" s="48" t="s">
        <v>17</v>
      </c>
      <c r="C64" s="46" t="s">
        <v>13</v>
      </c>
      <c r="D64" s="44" t="s">
        <v>650</v>
      </c>
      <c r="E64" s="43" t="s">
        <v>864</v>
      </c>
      <c r="F64" s="44" t="s">
        <v>862</v>
      </c>
      <c r="G64" s="44" t="s">
        <v>863</v>
      </c>
      <c r="H64" s="46" t="s">
        <v>1749</v>
      </c>
      <c r="I64" s="46" t="s">
        <v>68</v>
      </c>
      <c r="J64" s="46" t="s">
        <v>1737</v>
      </c>
      <c r="K64" s="46" t="s">
        <v>1750</v>
      </c>
      <c r="L64" s="46" t="s">
        <v>1751</v>
      </c>
      <c r="M64" s="63" t="s">
        <v>4047</v>
      </c>
    </row>
    <row r="65" spans="1:13" x14ac:dyDescent="0.55000000000000004">
      <c r="A65" s="48" t="s">
        <v>15</v>
      </c>
      <c r="B65" s="48" t="s">
        <v>17</v>
      </c>
      <c r="C65" s="46" t="s">
        <v>33</v>
      </c>
      <c r="D65" s="50" t="s">
        <v>209</v>
      </c>
      <c r="E65" s="43"/>
      <c r="F65" s="44" t="s">
        <v>1015</v>
      </c>
      <c r="G65" s="50" t="s">
        <v>3401</v>
      </c>
      <c r="H65" s="46" t="s">
        <v>677</v>
      </c>
      <c r="I65" s="46" t="s">
        <v>33</v>
      </c>
      <c r="J65" s="46" t="s">
        <v>1737</v>
      </c>
      <c r="K65" s="46" t="s">
        <v>2009</v>
      </c>
      <c r="L65" s="46" t="s">
        <v>2010</v>
      </c>
      <c r="M65" s="63" t="s">
        <v>4047</v>
      </c>
    </row>
    <row r="66" spans="1:13" x14ac:dyDescent="0.55000000000000004">
      <c r="A66" s="48" t="s">
        <v>15</v>
      </c>
      <c r="B66" s="48" t="s">
        <v>18</v>
      </c>
      <c r="C66" s="46" t="s">
        <v>33</v>
      </c>
      <c r="D66" s="44" t="s">
        <v>1016</v>
      </c>
      <c r="E66" s="43" t="s">
        <v>3409</v>
      </c>
      <c r="F66" s="44" t="s">
        <v>1017</v>
      </c>
      <c r="G66" s="50" t="s">
        <v>3402</v>
      </c>
      <c r="H66" s="46" t="s">
        <v>2011</v>
      </c>
      <c r="I66" s="46" t="s">
        <v>33</v>
      </c>
      <c r="J66" s="46" t="s">
        <v>1737</v>
      </c>
      <c r="K66" s="46" t="s">
        <v>2012</v>
      </c>
      <c r="L66" s="46" t="s">
        <v>2013</v>
      </c>
      <c r="M66" s="63" t="s">
        <v>4047</v>
      </c>
    </row>
    <row r="67" spans="1:13" x14ac:dyDescent="0.55000000000000004">
      <c r="A67" s="48" t="s">
        <v>26</v>
      </c>
      <c r="B67" s="48" t="s">
        <v>15</v>
      </c>
      <c r="C67" s="46" t="s">
        <v>46</v>
      </c>
      <c r="D67" s="44" t="s">
        <v>779</v>
      </c>
      <c r="E67" s="43" t="s">
        <v>4017</v>
      </c>
      <c r="F67" s="44" t="s">
        <v>1396</v>
      </c>
      <c r="G67" s="44" t="s">
        <v>1397</v>
      </c>
      <c r="H67" s="46" t="s">
        <v>2806</v>
      </c>
      <c r="I67" s="46" t="s">
        <v>473</v>
      </c>
      <c r="J67" s="46" t="s">
        <v>1737</v>
      </c>
      <c r="K67" s="46" t="s">
        <v>2807</v>
      </c>
      <c r="L67" s="46" t="s">
        <v>2808</v>
      </c>
      <c r="M67" s="63" t="s">
        <v>4047</v>
      </c>
    </row>
    <row r="68" spans="1:13" x14ac:dyDescent="0.55000000000000004">
      <c r="A68" s="48" t="s">
        <v>29</v>
      </c>
      <c r="B68" s="48" t="s">
        <v>16</v>
      </c>
      <c r="C68" s="46" t="s">
        <v>51</v>
      </c>
      <c r="D68" s="44" t="s">
        <v>1627</v>
      </c>
      <c r="E68" s="43" t="s">
        <v>3358</v>
      </c>
      <c r="F68" s="44" t="s">
        <v>1628</v>
      </c>
      <c r="G68" s="50" t="s">
        <v>1629</v>
      </c>
      <c r="H68" s="46" t="s">
        <v>3167</v>
      </c>
      <c r="I68" s="46" t="s">
        <v>602</v>
      </c>
      <c r="J68" s="46" t="s">
        <v>1737</v>
      </c>
      <c r="K68" s="46" t="s">
        <v>3168</v>
      </c>
      <c r="L68" s="46" t="s">
        <v>3169</v>
      </c>
      <c r="M68" s="63" t="s">
        <v>4047</v>
      </c>
    </row>
    <row r="69" spans="1:13" x14ac:dyDescent="0.55000000000000004">
      <c r="A69" s="48" t="s">
        <v>19</v>
      </c>
      <c r="B69" s="48" t="s">
        <v>15</v>
      </c>
      <c r="C69" s="46" t="s">
        <v>37</v>
      </c>
      <c r="D69" s="44" t="s">
        <v>311</v>
      </c>
      <c r="E69" s="43"/>
      <c r="F69" s="50" t="s">
        <v>4002</v>
      </c>
      <c r="G69" s="44" t="s">
        <v>3413</v>
      </c>
      <c r="H69" s="46" t="s">
        <v>703</v>
      </c>
      <c r="I69" s="46" t="s">
        <v>311</v>
      </c>
      <c r="J69" s="46" t="s">
        <v>1737</v>
      </c>
      <c r="K69" s="46" t="s">
        <v>2314</v>
      </c>
      <c r="L69" s="46" t="s">
        <v>2315</v>
      </c>
      <c r="M69" s="64" t="s">
        <v>4047</v>
      </c>
    </row>
    <row r="70" spans="1:13" x14ac:dyDescent="0.55000000000000004">
      <c r="A70" s="48" t="s">
        <v>22</v>
      </c>
      <c r="B70" s="48" t="s">
        <v>16</v>
      </c>
      <c r="C70" s="46" t="s">
        <v>40</v>
      </c>
      <c r="D70" s="44" t="s">
        <v>366</v>
      </c>
      <c r="E70" s="43" t="s">
        <v>4062</v>
      </c>
      <c r="F70" s="50" t="s">
        <v>4011</v>
      </c>
      <c r="G70" s="50" t="s">
        <v>3414</v>
      </c>
      <c r="H70" s="46" t="s">
        <v>681</v>
      </c>
      <c r="I70" s="46" t="s">
        <v>366</v>
      </c>
      <c r="J70" s="46" t="s">
        <v>1737</v>
      </c>
      <c r="K70" s="46" t="s">
        <v>2478</v>
      </c>
      <c r="L70" s="46" t="s">
        <v>2479</v>
      </c>
      <c r="M70" s="63" t="s">
        <v>4047</v>
      </c>
    </row>
    <row r="71" spans="1:13" x14ac:dyDescent="0.55000000000000004">
      <c r="A71" s="48" t="s">
        <v>16</v>
      </c>
      <c r="B71" s="48" t="s">
        <v>20</v>
      </c>
      <c r="C71" s="46" t="s">
        <v>34</v>
      </c>
      <c r="D71" s="44" t="s">
        <v>689</v>
      </c>
      <c r="E71" s="54" t="s">
        <v>3416</v>
      </c>
      <c r="F71" s="50" t="s">
        <v>3415</v>
      </c>
      <c r="G71" s="44" t="s">
        <v>901</v>
      </c>
      <c r="H71" s="46" t="s">
        <v>2132</v>
      </c>
      <c r="I71" s="46" t="s">
        <v>34</v>
      </c>
      <c r="J71" s="46" t="s">
        <v>1737</v>
      </c>
      <c r="K71" s="46" t="s">
        <v>2133</v>
      </c>
      <c r="L71" s="46" t="s">
        <v>2134</v>
      </c>
      <c r="M71" s="63" t="s">
        <v>4047</v>
      </c>
    </row>
    <row r="72" spans="1:13" x14ac:dyDescent="0.55000000000000004">
      <c r="A72" s="48" t="s">
        <v>17</v>
      </c>
      <c r="B72" s="48" t="s">
        <v>14</v>
      </c>
      <c r="C72" s="46" t="s">
        <v>35</v>
      </c>
      <c r="D72" s="44" t="s">
        <v>697</v>
      </c>
      <c r="E72" s="43" t="s">
        <v>1134</v>
      </c>
      <c r="F72" s="44" t="s">
        <v>1132</v>
      </c>
      <c r="G72" s="44" t="s">
        <v>1133</v>
      </c>
      <c r="H72" s="46" t="s">
        <v>2221</v>
      </c>
      <c r="I72" s="46" t="s">
        <v>35</v>
      </c>
      <c r="J72" s="46" t="s">
        <v>1737</v>
      </c>
      <c r="K72" s="46" t="s">
        <v>2222</v>
      </c>
      <c r="L72" s="46" t="s">
        <v>2223</v>
      </c>
      <c r="M72" s="63" t="s">
        <v>4047</v>
      </c>
    </row>
    <row r="73" spans="1:13" x14ac:dyDescent="0.55000000000000004">
      <c r="A73" s="48" t="s">
        <v>17</v>
      </c>
      <c r="B73" s="48" t="s">
        <v>15</v>
      </c>
      <c r="C73" s="46" t="s">
        <v>35</v>
      </c>
      <c r="D73" s="44" t="s">
        <v>281</v>
      </c>
      <c r="E73" s="43" t="s">
        <v>1137</v>
      </c>
      <c r="F73" s="44" t="s">
        <v>1135</v>
      </c>
      <c r="G73" s="44" t="s">
        <v>1136</v>
      </c>
      <c r="H73" s="46" t="s">
        <v>2224</v>
      </c>
      <c r="I73" s="46" t="s">
        <v>281</v>
      </c>
      <c r="J73" s="46" t="s">
        <v>1737</v>
      </c>
      <c r="K73" s="46" t="s">
        <v>2225</v>
      </c>
      <c r="L73" s="46" t="s">
        <v>2226</v>
      </c>
      <c r="M73" s="63" t="s">
        <v>4047</v>
      </c>
    </row>
    <row r="74" spans="1:13" x14ac:dyDescent="0.55000000000000004">
      <c r="A74" s="48" t="s">
        <v>14</v>
      </c>
      <c r="B74" s="48" t="s">
        <v>17</v>
      </c>
      <c r="C74" s="46" t="s">
        <v>32</v>
      </c>
      <c r="D74" s="44" t="s">
        <v>93</v>
      </c>
      <c r="E74" s="43" t="s">
        <v>3417</v>
      </c>
      <c r="F74" s="44" t="s">
        <v>911</v>
      </c>
      <c r="G74" s="44" t="s">
        <v>912</v>
      </c>
      <c r="H74" s="46" t="s">
        <v>1814</v>
      </c>
      <c r="I74" s="46" t="s">
        <v>93</v>
      </c>
      <c r="J74" s="46" t="s">
        <v>1737</v>
      </c>
      <c r="K74" s="46" t="s">
        <v>1815</v>
      </c>
      <c r="L74" s="46" t="s">
        <v>1816</v>
      </c>
      <c r="M74" s="63" t="s">
        <v>4047</v>
      </c>
    </row>
    <row r="75" spans="1:13" x14ac:dyDescent="0.55000000000000004">
      <c r="A75" s="48" t="s">
        <v>4</v>
      </c>
      <c r="B75" s="48" t="s">
        <v>14</v>
      </c>
      <c r="C75" s="46" t="s">
        <v>48</v>
      </c>
      <c r="D75" s="44" t="s">
        <v>556</v>
      </c>
      <c r="E75" s="43" t="s">
        <v>1557</v>
      </c>
      <c r="F75" s="44" t="s">
        <v>1555</v>
      </c>
      <c r="G75" s="44" t="s">
        <v>1556</v>
      </c>
      <c r="H75" s="46" t="s">
        <v>3064</v>
      </c>
      <c r="I75" s="46" t="s">
        <v>556</v>
      </c>
      <c r="J75" s="46" t="s">
        <v>1737</v>
      </c>
      <c r="K75" s="46" t="s">
        <v>3065</v>
      </c>
      <c r="L75" s="46" t="s">
        <v>3066</v>
      </c>
      <c r="M75" s="63" t="s">
        <v>4047</v>
      </c>
    </row>
    <row r="76" spans="1:13" x14ac:dyDescent="0.55000000000000004">
      <c r="A76" s="48" t="s">
        <v>24</v>
      </c>
      <c r="B76" s="48" t="s">
        <v>12</v>
      </c>
      <c r="C76" s="46" t="s">
        <v>43</v>
      </c>
      <c r="D76" s="44" t="s">
        <v>397</v>
      </c>
      <c r="E76" s="43" t="s">
        <v>1315</v>
      </c>
      <c r="F76" s="44" t="s">
        <v>1313</v>
      </c>
      <c r="G76" s="44" t="s">
        <v>1314</v>
      </c>
      <c r="H76" s="46" t="s">
        <v>2584</v>
      </c>
      <c r="I76" s="46" t="s">
        <v>397</v>
      </c>
      <c r="J76" s="46" t="s">
        <v>1737</v>
      </c>
      <c r="K76" s="46" t="s">
        <v>2585</v>
      </c>
      <c r="L76" s="46" t="s">
        <v>2586</v>
      </c>
      <c r="M76" s="63" t="s">
        <v>4047</v>
      </c>
    </row>
    <row r="77" spans="1:13" x14ac:dyDescent="0.55000000000000004">
      <c r="A77" s="48" t="s">
        <v>19</v>
      </c>
      <c r="B77" s="48" t="s">
        <v>16</v>
      </c>
      <c r="C77" s="46" t="s">
        <v>37</v>
      </c>
      <c r="D77" s="44" t="s">
        <v>312</v>
      </c>
      <c r="E77" s="43" t="s">
        <v>3536</v>
      </c>
      <c r="F77" s="44" t="s">
        <v>1186</v>
      </c>
      <c r="G77" s="50" t="s">
        <v>3418</v>
      </c>
      <c r="H77" s="46" t="s">
        <v>2316</v>
      </c>
      <c r="I77" s="46" t="s">
        <v>312</v>
      </c>
      <c r="J77" s="46" t="s">
        <v>1737</v>
      </c>
      <c r="K77" s="46" t="s">
        <v>2317</v>
      </c>
      <c r="L77" s="46" t="s">
        <v>2318</v>
      </c>
      <c r="M77" s="63" t="s">
        <v>4047</v>
      </c>
    </row>
    <row r="78" spans="1:13" x14ac:dyDescent="0.55000000000000004">
      <c r="A78" s="48" t="s">
        <v>26</v>
      </c>
      <c r="B78" s="48" t="s">
        <v>16</v>
      </c>
      <c r="C78" s="46" t="s">
        <v>46</v>
      </c>
      <c r="D78" s="44" t="s">
        <v>780</v>
      </c>
      <c r="E78" s="43" t="s">
        <v>4107</v>
      </c>
      <c r="F78" s="50" t="s">
        <v>4105</v>
      </c>
      <c r="G78" s="50" t="s">
        <v>4106</v>
      </c>
      <c r="H78" s="46" t="s">
        <v>2809</v>
      </c>
      <c r="I78" s="46" t="s">
        <v>2810</v>
      </c>
      <c r="J78" s="46" t="s">
        <v>1737</v>
      </c>
      <c r="K78" s="46" t="s">
        <v>2811</v>
      </c>
      <c r="L78" s="46" t="s">
        <v>2812</v>
      </c>
      <c r="M78" s="63" t="s">
        <v>4047</v>
      </c>
    </row>
    <row r="79" spans="1:13" x14ac:dyDescent="0.55000000000000004">
      <c r="A79" s="48" t="s">
        <v>26</v>
      </c>
      <c r="B79" s="48" t="s">
        <v>17</v>
      </c>
      <c r="C79" s="46" t="s">
        <v>46</v>
      </c>
      <c r="D79" s="44" t="s">
        <v>1398</v>
      </c>
      <c r="E79" s="43" t="s">
        <v>3421</v>
      </c>
      <c r="F79" s="50" t="s">
        <v>3419</v>
      </c>
      <c r="G79" s="50" t="s">
        <v>3420</v>
      </c>
      <c r="H79" s="46" t="s">
        <v>2813</v>
      </c>
      <c r="I79" s="46" t="s">
        <v>2810</v>
      </c>
      <c r="J79" s="46" t="s">
        <v>1737</v>
      </c>
      <c r="K79" s="46" t="s">
        <v>2814</v>
      </c>
      <c r="L79" s="46" t="s">
        <v>2815</v>
      </c>
      <c r="M79" s="63" t="s">
        <v>4047</v>
      </c>
    </row>
    <row r="80" spans="1:13" x14ac:dyDescent="0.55000000000000004">
      <c r="A80" s="48" t="s">
        <v>16</v>
      </c>
      <c r="B80" s="48" t="s">
        <v>21</v>
      </c>
      <c r="C80" s="46" t="s">
        <v>34</v>
      </c>
      <c r="D80" s="44" t="s">
        <v>251</v>
      </c>
      <c r="E80" s="43" t="s">
        <v>3373</v>
      </c>
      <c r="F80" s="44" t="s">
        <v>1090</v>
      </c>
      <c r="G80" s="44" t="s">
        <v>1091</v>
      </c>
      <c r="H80" s="46" t="s">
        <v>2135</v>
      </c>
      <c r="I80" s="46" t="s">
        <v>2136</v>
      </c>
      <c r="J80" s="46" t="s">
        <v>1737</v>
      </c>
      <c r="K80" s="46" t="s">
        <v>2137</v>
      </c>
      <c r="L80" s="46" t="s">
        <v>2138</v>
      </c>
      <c r="M80" s="63" t="s">
        <v>4047</v>
      </c>
    </row>
    <row r="81" spans="1:13" x14ac:dyDescent="0.55000000000000004">
      <c r="A81" s="48" t="s">
        <v>16</v>
      </c>
      <c r="B81" s="48" t="s">
        <v>22</v>
      </c>
      <c r="C81" s="46" t="s">
        <v>34</v>
      </c>
      <c r="D81" s="44" t="s">
        <v>252</v>
      </c>
      <c r="E81" s="54" t="s">
        <v>3423</v>
      </c>
      <c r="F81" s="44" t="s">
        <v>1092</v>
      </c>
      <c r="G81" s="50" t="s">
        <v>3422</v>
      </c>
      <c r="H81" s="46" t="s">
        <v>2139</v>
      </c>
      <c r="I81" s="46" t="s">
        <v>252</v>
      </c>
      <c r="J81" s="46" t="s">
        <v>1737</v>
      </c>
      <c r="K81" s="46" t="s">
        <v>2140</v>
      </c>
      <c r="L81" s="46" t="s">
        <v>2141</v>
      </c>
      <c r="M81" s="63" t="s">
        <v>4047</v>
      </c>
    </row>
    <row r="82" spans="1:13" x14ac:dyDescent="0.55000000000000004">
      <c r="A82" s="48" t="s">
        <v>26</v>
      </c>
      <c r="B82" s="48" t="s">
        <v>18</v>
      </c>
      <c r="C82" s="46" t="s">
        <v>46</v>
      </c>
      <c r="D82" s="44" t="s">
        <v>781</v>
      </c>
      <c r="E82" s="54" t="s">
        <v>3424</v>
      </c>
      <c r="F82" s="50" t="s">
        <v>3425</v>
      </c>
      <c r="G82" s="50" t="s">
        <v>3426</v>
      </c>
      <c r="H82" s="46" t="s">
        <v>2816</v>
      </c>
      <c r="I82" s="46" t="s">
        <v>2817</v>
      </c>
      <c r="J82" s="46" t="s">
        <v>1737</v>
      </c>
      <c r="K82" s="46" t="s">
        <v>2818</v>
      </c>
      <c r="L82" s="46" t="s">
        <v>2819</v>
      </c>
      <c r="M82" s="63" t="s">
        <v>4047</v>
      </c>
    </row>
    <row r="83" spans="1:13" x14ac:dyDescent="0.55000000000000004">
      <c r="A83" s="48" t="s">
        <v>26</v>
      </c>
      <c r="B83" s="48" t="s">
        <v>19</v>
      </c>
      <c r="C83" s="46" t="s">
        <v>46</v>
      </c>
      <c r="D83" s="44" t="s">
        <v>1399</v>
      </c>
      <c r="E83" s="43" t="s">
        <v>3357</v>
      </c>
      <c r="F83" s="44" t="s">
        <v>1400</v>
      </c>
      <c r="G83" s="44" t="s">
        <v>1401</v>
      </c>
      <c r="H83" s="46" t="s">
        <v>2820</v>
      </c>
      <c r="I83" s="46" t="s">
        <v>2817</v>
      </c>
      <c r="J83" s="46" t="s">
        <v>1737</v>
      </c>
      <c r="K83" s="46" t="s">
        <v>2821</v>
      </c>
      <c r="L83" s="46" t="s">
        <v>2822</v>
      </c>
      <c r="M83" s="63" t="s">
        <v>4047</v>
      </c>
    </row>
    <row r="84" spans="1:13" x14ac:dyDescent="0.55000000000000004">
      <c r="A84" s="48" t="s">
        <v>15</v>
      </c>
      <c r="B84" s="48" t="s">
        <v>19</v>
      </c>
      <c r="C84" s="46" t="s">
        <v>33</v>
      </c>
      <c r="D84" s="44" t="s">
        <v>1018</v>
      </c>
      <c r="E84" s="43"/>
      <c r="F84" s="44" t="s">
        <v>1019</v>
      </c>
      <c r="G84" s="50" t="s">
        <v>3427</v>
      </c>
      <c r="H84" s="46" t="s">
        <v>2014</v>
      </c>
      <c r="I84" s="46" t="s">
        <v>393</v>
      </c>
      <c r="J84" s="46" t="s">
        <v>1737</v>
      </c>
      <c r="K84" s="46" t="s">
        <v>2015</v>
      </c>
      <c r="L84" s="46" t="s">
        <v>2016</v>
      </c>
      <c r="M84" s="63" t="s">
        <v>4047</v>
      </c>
    </row>
    <row r="85" spans="1:13" x14ac:dyDescent="0.55000000000000004">
      <c r="A85" s="48" t="s">
        <v>15</v>
      </c>
      <c r="B85" s="48" t="s">
        <v>20</v>
      </c>
      <c r="C85" s="46" t="s">
        <v>33</v>
      </c>
      <c r="D85" s="50" t="s">
        <v>212</v>
      </c>
      <c r="E85" s="43" t="s">
        <v>4111</v>
      </c>
      <c r="F85" s="50" t="s">
        <v>4108</v>
      </c>
      <c r="G85" s="50" t="s">
        <v>4109</v>
      </c>
      <c r="H85" s="46" t="s">
        <v>4110</v>
      </c>
      <c r="I85" s="46" t="s">
        <v>212</v>
      </c>
      <c r="J85" s="46" t="s">
        <v>1737</v>
      </c>
      <c r="K85" s="46" t="s">
        <v>2017</v>
      </c>
      <c r="L85" s="46" t="s">
        <v>2018</v>
      </c>
      <c r="M85" s="63" t="s">
        <v>4047</v>
      </c>
    </row>
    <row r="86" spans="1:13" x14ac:dyDescent="0.55000000000000004">
      <c r="A86" s="48" t="s">
        <v>30</v>
      </c>
      <c r="B86" s="48" t="s">
        <v>14</v>
      </c>
      <c r="C86" s="46" t="s">
        <v>41</v>
      </c>
      <c r="D86" s="44" t="s">
        <v>608</v>
      </c>
      <c r="E86" s="43" t="s">
        <v>4042</v>
      </c>
      <c r="F86" s="44" t="s">
        <v>1667</v>
      </c>
      <c r="G86" s="44" t="s">
        <v>1668</v>
      </c>
      <c r="H86" s="46" t="s">
        <v>3225</v>
      </c>
      <c r="I86" s="46" t="s">
        <v>608</v>
      </c>
      <c r="J86" s="46" t="s">
        <v>1737</v>
      </c>
      <c r="K86" s="46" t="s">
        <v>3226</v>
      </c>
      <c r="L86" s="46" t="s">
        <v>3227</v>
      </c>
      <c r="M86" s="63" t="s">
        <v>4047</v>
      </c>
    </row>
    <row r="87" spans="1:13" x14ac:dyDescent="0.55000000000000004">
      <c r="A87" s="48" t="s">
        <v>20</v>
      </c>
      <c r="B87" s="48" t="s">
        <v>12</v>
      </c>
      <c r="C87" s="46" t="s">
        <v>38</v>
      </c>
      <c r="D87" s="44" t="s">
        <v>330</v>
      </c>
      <c r="E87" s="54" t="s">
        <v>3611</v>
      </c>
      <c r="F87" s="50" t="s">
        <v>3609</v>
      </c>
      <c r="G87" s="50" t="s">
        <v>3610</v>
      </c>
      <c r="H87" s="46" t="s">
        <v>2369</v>
      </c>
      <c r="I87" s="46" t="s">
        <v>330</v>
      </c>
      <c r="J87" s="46" t="s">
        <v>1737</v>
      </c>
      <c r="K87" s="46" t="s">
        <v>2370</v>
      </c>
      <c r="L87" s="46" t="s">
        <v>2371</v>
      </c>
      <c r="M87" s="63" t="s">
        <v>4047</v>
      </c>
    </row>
    <row r="88" spans="1:13" x14ac:dyDescent="0.55000000000000004">
      <c r="A88" s="48" t="s">
        <v>16</v>
      </c>
      <c r="B88" s="48" t="s">
        <v>23</v>
      </c>
      <c r="C88" s="46" t="s">
        <v>34</v>
      </c>
      <c r="D88" s="50" t="s">
        <v>253</v>
      </c>
      <c r="E88" s="54" t="s">
        <v>3428</v>
      </c>
      <c r="F88" s="44" t="s">
        <v>1093</v>
      </c>
      <c r="G88" s="44" t="s">
        <v>1094</v>
      </c>
      <c r="H88" s="46" t="s">
        <v>690</v>
      </c>
      <c r="I88" s="46" t="s">
        <v>253</v>
      </c>
      <c r="J88" s="46" t="s">
        <v>1737</v>
      </c>
      <c r="K88" s="46" t="s">
        <v>2142</v>
      </c>
      <c r="L88" s="46" t="s">
        <v>2143</v>
      </c>
      <c r="M88" s="63" t="s">
        <v>4047</v>
      </c>
    </row>
    <row r="89" spans="1:13" x14ac:dyDescent="0.55000000000000004">
      <c r="A89" s="48" t="s">
        <v>14</v>
      </c>
      <c r="B89" s="48" t="s">
        <v>18</v>
      </c>
      <c r="C89" s="46" t="s">
        <v>32</v>
      </c>
      <c r="D89" s="44" t="s">
        <v>94</v>
      </c>
      <c r="E89" s="43"/>
      <c r="F89" s="50" t="s">
        <v>3429</v>
      </c>
      <c r="G89" s="50" t="s">
        <v>3430</v>
      </c>
      <c r="H89" s="46" t="s">
        <v>1817</v>
      </c>
      <c r="I89" s="46" t="s">
        <v>94</v>
      </c>
      <c r="J89" s="46" t="s">
        <v>1737</v>
      </c>
      <c r="K89" s="46" t="s">
        <v>1818</v>
      </c>
      <c r="L89" s="46" t="s">
        <v>1819</v>
      </c>
      <c r="M89" s="63" t="s">
        <v>4047</v>
      </c>
    </row>
    <row r="90" spans="1:13" x14ac:dyDescent="0.55000000000000004">
      <c r="A90" s="48" t="s">
        <v>27</v>
      </c>
      <c r="B90" s="48" t="s">
        <v>14</v>
      </c>
      <c r="C90" s="46" t="s">
        <v>47</v>
      </c>
      <c r="D90" s="44" t="s">
        <v>541</v>
      </c>
      <c r="E90" s="54" t="s">
        <v>3435</v>
      </c>
      <c r="F90" s="50" t="s">
        <v>3433</v>
      </c>
      <c r="G90" s="50" t="s">
        <v>3434</v>
      </c>
      <c r="H90" s="46" t="s">
        <v>3022</v>
      </c>
      <c r="I90" s="46" t="s">
        <v>541</v>
      </c>
      <c r="J90" s="46" t="s">
        <v>1737</v>
      </c>
      <c r="K90" s="46" t="s">
        <v>3023</v>
      </c>
      <c r="L90" s="46" t="s">
        <v>3024</v>
      </c>
      <c r="M90" s="63" t="s">
        <v>4047</v>
      </c>
    </row>
    <row r="91" spans="1:13" x14ac:dyDescent="0.55000000000000004">
      <c r="A91" s="48" t="s">
        <v>22</v>
      </c>
      <c r="B91" s="48" t="s">
        <v>17</v>
      </c>
      <c r="C91" s="46" t="s">
        <v>40</v>
      </c>
      <c r="D91" s="44" t="s">
        <v>367</v>
      </c>
      <c r="E91" s="43" t="s">
        <v>1284</v>
      </c>
      <c r="F91" s="44" t="s">
        <v>1283</v>
      </c>
      <c r="G91" s="44" t="s">
        <v>901</v>
      </c>
      <c r="H91" s="46" t="s">
        <v>2480</v>
      </c>
      <c r="I91" s="46" t="s">
        <v>2481</v>
      </c>
      <c r="J91" s="46" t="s">
        <v>1737</v>
      </c>
      <c r="K91" s="46" t="s">
        <v>2482</v>
      </c>
      <c r="L91" s="46" t="s">
        <v>2483</v>
      </c>
      <c r="M91" s="63" t="s">
        <v>4047</v>
      </c>
    </row>
    <row r="92" spans="1:13" x14ac:dyDescent="0.55000000000000004">
      <c r="A92" s="48" t="s">
        <v>22</v>
      </c>
      <c r="B92" s="48" t="s">
        <v>18</v>
      </c>
      <c r="C92" s="46" t="s">
        <v>40</v>
      </c>
      <c r="D92" s="44" t="s">
        <v>1285</v>
      </c>
      <c r="E92" s="54" t="s">
        <v>3437</v>
      </c>
      <c r="F92" s="50" t="s">
        <v>3436</v>
      </c>
      <c r="G92" s="44" t="s">
        <v>901</v>
      </c>
      <c r="H92" s="46" t="s">
        <v>2484</v>
      </c>
      <c r="I92" s="46" t="s">
        <v>2485</v>
      </c>
      <c r="J92" s="46" t="s">
        <v>1737</v>
      </c>
      <c r="K92" s="46" t="s">
        <v>2486</v>
      </c>
      <c r="L92" s="46" t="s">
        <v>2487</v>
      </c>
      <c r="M92" s="63" t="s">
        <v>4047</v>
      </c>
    </row>
    <row r="93" spans="1:13" x14ac:dyDescent="0.55000000000000004">
      <c r="A93" s="48" t="s">
        <v>14</v>
      </c>
      <c r="B93" s="48" t="s">
        <v>19</v>
      </c>
      <c r="C93" s="46" t="s">
        <v>32</v>
      </c>
      <c r="D93" s="44" t="s">
        <v>95</v>
      </c>
      <c r="E93" s="43" t="s">
        <v>915</v>
      </c>
      <c r="F93" s="44" t="s">
        <v>913</v>
      </c>
      <c r="G93" s="44" t="s">
        <v>914</v>
      </c>
      <c r="H93" s="46" t="s">
        <v>658</v>
      </c>
      <c r="I93" s="46" t="s">
        <v>95</v>
      </c>
      <c r="J93" s="46" t="s">
        <v>1737</v>
      </c>
      <c r="K93" s="46" t="s">
        <v>1820</v>
      </c>
      <c r="L93" s="46" t="s">
        <v>1821</v>
      </c>
      <c r="M93" s="63" t="s">
        <v>4047</v>
      </c>
    </row>
    <row r="94" spans="1:13" x14ac:dyDescent="0.55000000000000004">
      <c r="A94" s="48" t="s">
        <v>16</v>
      </c>
      <c r="B94" s="48" t="s">
        <v>24</v>
      </c>
      <c r="C94" s="46" t="s">
        <v>34</v>
      </c>
      <c r="D94" s="44" t="s">
        <v>254</v>
      </c>
      <c r="E94" s="43" t="s">
        <v>3440</v>
      </c>
      <c r="F94" s="50" t="s">
        <v>3438</v>
      </c>
      <c r="G94" s="50" t="s">
        <v>3439</v>
      </c>
      <c r="H94" s="46" t="s">
        <v>2144</v>
      </c>
      <c r="I94" s="46" t="s">
        <v>254</v>
      </c>
      <c r="J94" s="46" t="s">
        <v>1737</v>
      </c>
      <c r="K94" s="46" t="s">
        <v>2145</v>
      </c>
      <c r="L94" s="46" t="s">
        <v>2146</v>
      </c>
      <c r="M94" s="63" t="s">
        <v>4047</v>
      </c>
    </row>
    <row r="95" spans="1:13" x14ac:dyDescent="0.55000000000000004">
      <c r="A95" s="48" t="s">
        <v>25</v>
      </c>
      <c r="B95" s="48" t="s">
        <v>22</v>
      </c>
      <c r="C95" s="46" t="s">
        <v>44</v>
      </c>
      <c r="D95" s="44" t="s">
        <v>1360</v>
      </c>
      <c r="E95" s="54" t="s">
        <v>3443</v>
      </c>
      <c r="F95" s="50" t="s">
        <v>3442</v>
      </c>
      <c r="G95" s="50" t="s">
        <v>3441</v>
      </c>
      <c r="H95" s="46" t="s">
        <v>2676</v>
      </c>
      <c r="I95" s="46" t="s">
        <v>429</v>
      </c>
      <c r="J95" s="46" t="s">
        <v>1737</v>
      </c>
      <c r="K95" s="46" t="s">
        <v>2677</v>
      </c>
      <c r="L95" s="46" t="s">
        <v>2678</v>
      </c>
      <c r="M95" s="63" t="s">
        <v>4047</v>
      </c>
    </row>
    <row r="96" spans="1:13" x14ac:dyDescent="0.55000000000000004">
      <c r="A96" s="48" t="s">
        <v>18</v>
      </c>
      <c r="B96" s="48" t="s">
        <v>14</v>
      </c>
      <c r="C96" s="46" t="s">
        <v>36</v>
      </c>
      <c r="D96" s="44" t="s">
        <v>1164</v>
      </c>
      <c r="E96" s="43"/>
      <c r="F96" s="50" t="s">
        <v>3444</v>
      </c>
      <c r="G96" s="50" t="s">
        <v>3445</v>
      </c>
      <c r="H96" s="46" t="s">
        <v>2270</v>
      </c>
      <c r="I96" s="46" t="s">
        <v>2271</v>
      </c>
      <c r="J96" s="46" t="s">
        <v>1737</v>
      </c>
      <c r="K96" s="46" t="s">
        <v>2272</v>
      </c>
      <c r="L96" s="46" t="s">
        <v>2273</v>
      </c>
      <c r="M96" s="63" t="s">
        <v>4047</v>
      </c>
    </row>
    <row r="97" spans="1:13" x14ac:dyDescent="0.55000000000000004">
      <c r="A97" s="48" t="s">
        <v>12</v>
      </c>
      <c r="B97" s="48" t="s">
        <v>18</v>
      </c>
      <c r="C97" s="46" t="s">
        <v>13</v>
      </c>
      <c r="D97" s="44" t="s">
        <v>70</v>
      </c>
      <c r="E97" s="43" t="s">
        <v>867</v>
      </c>
      <c r="F97" s="44" t="s">
        <v>865</v>
      </c>
      <c r="G97" s="44" t="s">
        <v>866</v>
      </c>
      <c r="H97" s="46" t="s">
        <v>1752</v>
      </c>
      <c r="I97" s="46" t="s">
        <v>70</v>
      </c>
      <c r="J97" s="46" t="s">
        <v>1737</v>
      </c>
      <c r="K97" s="46" t="s">
        <v>1753</v>
      </c>
      <c r="L97" s="46" t="s">
        <v>1754</v>
      </c>
      <c r="M97" s="63" t="s">
        <v>4047</v>
      </c>
    </row>
    <row r="98" spans="1:13" x14ac:dyDescent="0.55000000000000004">
      <c r="A98" s="48" t="s">
        <v>24</v>
      </c>
      <c r="B98" s="48" t="s">
        <v>14</v>
      </c>
      <c r="C98" s="46" t="s">
        <v>43</v>
      </c>
      <c r="D98" s="44" t="s">
        <v>398</v>
      </c>
      <c r="E98" s="43" t="s">
        <v>3372</v>
      </c>
      <c r="F98" s="44" t="s">
        <v>1316</v>
      </c>
      <c r="G98" s="44" t="s">
        <v>1317</v>
      </c>
      <c r="H98" s="46" t="s">
        <v>2587</v>
      </c>
      <c r="I98" s="46" t="s">
        <v>398</v>
      </c>
      <c r="J98" s="46" t="s">
        <v>1737</v>
      </c>
      <c r="K98" s="46" t="s">
        <v>2588</v>
      </c>
      <c r="L98" s="46" t="s">
        <v>2589</v>
      </c>
      <c r="M98" s="63" t="s">
        <v>4047</v>
      </c>
    </row>
    <row r="99" spans="1:13" x14ac:dyDescent="0.55000000000000004">
      <c r="A99" s="48" t="s">
        <v>30</v>
      </c>
      <c r="B99" s="48" t="s">
        <v>15</v>
      </c>
      <c r="C99" s="46" t="s">
        <v>41</v>
      </c>
      <c r="D99" s="44" t="s">
        <v>609</v>
      </c>
      <c r="E99" s="43" t="s">
        <v>3448</v>
      </c>
      <c r="F99" s="50" t="s">
        <v>3446</v>
      </c>
      <c r="G99" s="50" t="s">
        <v>3447</v>
      </c>
      <c r="H99" s="46" t="s">
        <v>3228</v>
      </c>
      <c r="I99" s="46" t="s">
        <v>609</v>
      </c>
      <c r="J99" s="46" t="s">
        <v>1737</v>
      </c>
      <c r="K99" s="46" t="s">
        <v>3229</v>
      </c>
      <c r="L99" s="46" t="s">
        <v>3230</v>
      </c>
      <c r="M99" s="63" t="s">
        <v>4047</v>
      </c>
    </row>
    <row r="100" spans="1:13" x14ac:dyDescent="0.55000000000000004">
      <c r="A100" s="48" t="s">
        <v>14</v>
      </c>
      <c r="B100" s="48" t="s">
        <v>20</v>
      </c>
      <c r="C100" s="46" t="s">
        <v>32</v>
      </c>
      <c r="D100" s="44" t="s">
        <v>96</v>
      </c>
      <c r="E100" s="54" t="s">
        <v>3451</v>
      </c>
      <c r="F100" s="50" t="s">
        <v>3449</v>
      </c>
      <c r="G100" s="50" t="s">
        <v>3450</v>
      </c>
      <c r="H100" s="46" t="s">
        <v>1822</v>
      </c>
      <c r="I100" s="46" t="s">
        <v>96</v>
      </c>
      <c r="J100" s="46" t="s">
        <v>1737</v>
      </c>
      <c r="K100" s="46" t="s">
        <v>1823</v>
      </c>
      <c r="L100" s="46" t="s">
        <v>1824</v>
      </c>
      <c r="M100" s="63" t="s">
        <v>4047</v>
      </c>
    </row>
    <row r="101" spans="1:13" x14ac:dyDescent="0.55000000000000004">
      <c r="A101" s="48" t="s">
        <v>25</v>
      </c>
      <c r="B101" s="48" t="s">
        <v>23</v>
      </c>
      <c r="C101" s="46" t="s">
        <v>44</v>
      </c>
      <c r="D101" s="44" t="s">
        <v>737</v>
      </c>
      <c r="E101" s="43" t="s">
        <v>1363</v>
      </c>
      <c r="F101" s="44" t="s">
        <v>1361</v>
      </c>
      <c r="G101" s="44" t="s">
        <v>1362</v>
      </c>
      <c r="H101" s="46" t="s">
        <v>2679</v>
      </c>
      <c r="I101" s="46" t="s">
        <v>430</v>
      </c>
      <c r="J101" s="46" t="s">
        <v>1737</v>
      </c>
      <c r="K101" s="46" t="s">
        <v>2680</v>
      </c>
      <c r="L101" s="46" t="s">
        <v>2681</v>
      </c>
      <c r="M101" s="63" t="s">
        <v>4047</v>
      </c>
    </row>
    <row r="102" spans="1:13" x14ac:dyDescent="0.55000000000000004">
      <c r="A102" s="48" t="s">
        <v>18</v>
      </c>
      <c r="B102" s="48" t="s">
        <v>15</v>
      </c>
      <c r="C102" s="46" t="s">
        <v>36</v>
      </c>
      <c r="D102" s="44" t="s">
        <v>297</v>
      </c>
      <c r="E102" s="43" t="s">
        <v>4053</v>
      </c>
      <c r="F102" s="44" t="s">
        <v>1165</v>
      </c>
      <c r="G102" s="44" t="s">
        <v>1166</v>
      </c>
      <c r="H102" s="46" t="s">
        <v>2274</v>
      </c>
      <c r="I102" s="46" t="s">
        <v>2275</v>
      </c>
      <c r="J102" s="46" t="s">
        <v>1737</v>
      </c>
      <c r="K102" s="46" t="s">
        <v>2276</v>
      </c>
      <c r="L102" s="46" t="s">
        <v>2277</v>
      </c>
      <c r="M102" s="63" t="s">
        <v>4047</v>
      </c>
    </row>
    <row r="103" spans="1:13" x14ac:dyDescent="0.55000000000000004">
      <c r="A103" s="48" t="s">
        <v>15</v>
      </c>
      <c r="B103" s="48" t="s">
        <v>21</v>
      </c>
      <c r="C103" s="46" t="s">
        <v>33</v>
      </c>
      <c r="D103" s="44" t="s">
        <v>213</v>
      </c>
      <c r="E103" s="43" t="s">
        <v>1022</v>
      </c>
      <c r="F103" s="44" t="s">
        <v>1020</v>
      </c>
      <c r="G103" s="44" t="s">
        <v>1021</v>
      </c>
      <c r="H103" s="46" t="s">
        <v>2019</v>
      </c>
      <c r="I103" s="46" t="s">
        <v>213</v>
      </c>
      <c r="J103" s="46" t="s">
        <v>1737</v>
      </c>
      <c r="K103" s="46" t="s">
        <v>2020</v>
      </c>
      <c r="L103" s="46" t="s">
        <v>2021</v>
      </c>
      <c r="M103" s="63" t="s">
        <v>4047</v>
      </c>
    </row>
    <row r="104" spans="1:13" x14ac:dyDescent="0.55000000000000004">
      <c r="A104" s="48" t="s">
        <v>22</v>
      </c>
      <c r="B104" s="48" t="s">
        <v>19</v>
      </c>
      <c r="C104" s="46" t="s">
        <v>40</v>
      </c>
      <c r="D104" s="44" t="s">
        <v>1286</v>
      </c>
      <c r="E104" s="43" t="s">
        <v>3454</v>
      </c>
      <c r="F104" s="50" t="s">
        <v>3452</v>
      </c>
      <c r="G104" s="50" t="s">
        <v>3453</v>
      </c>
      <c r="H104" s="46" t="s">
        <v>2488</v>
      </c>
      <c r="I104" s="46" t="s">
        <v>2489</v>
      </c>
      <c r="J104" s="46" t="s">
        <v>1737</v>
      </c>
      <c r="K104" s="46" t="s">
        <v>2490</v>
      </c>
      <c r="L104" s="46" t="s">
        <v>2491</v>
      </c>
      <c r="M104" s="63" t="s">
        <v>4047</v>
      </c>
    </row>
    <row r="105" spans="1:13" x14ac:dyDescent="0.55000000000000004">
      <c r="A105" s="48" t="s">
        <v>15</v>
      </c>
      <c r="B105" s="48" t="s">
        <v>22</v>
      </c>
      <c r="C105" s="46" t="s">
        <v>33</v>
      </c>
      <c r="D105" s="44" t="s">
        <v>214</v>
      </c>
      <c r="E105" s="43" t="s">
        <v>1025</v>
      </c>
      <c r="F105" s="44" t="s">
        <v>1023</v>
      </c>
      <c r="G105" s="44" t="s">
        <v>1024</v>
      </c>
      <c r="H105" s="46" t="s">
        <v>2022</v>
      </c>
      <c r="I105" s="46" t="s">
        <v>214</v>
      </c>
      <c r="J105" s="46" t="s">
        <v>1737</v>
      </c>
      <c r="K105" s="46" t="s">
        <v>2020</v>
      </c>
      <c r="L105" s="46" t="s">
        <v>2023</v>
      </c>
      <c r="M105" s="63" t="s">
        <v>4047</v>
      </c>
    </row>
    <row r="106" spans="1:13" x14ac:dyDescent="0.55000000000000004">
      <c r="A106" s="48" t="s">
        <v>14</v>
      </c>
      <c r="B106" s="48" t="s">
        <v>21</v>
      </c>
      <c r="C106" s="46" t="s">
        <v>32</v>
      </c>
      <c r="D106" s="50" t="s">
        <v>97</v>
      </c>
      <c r="E106" s="43" t="s">
        <v>3456</v>
      </c>
      <c r="F106" s="50" t="s">
        <v>3455</v>
      </c>
      <c r="G106" s="44" t="s">
        <v>916</v>
      </c>
      <c r="H106" s="46" t="s">
        <v>1825</v>
      </c>
      <c r="I106" s="46" t="s">
        <v>97</v>
      </c>
      <c r="J106" s="46" t="s">
        <v>1737</v>
      </c>
      <c r="K106" s="46" t="s">
        <v>1826</v>
      </c>
      <c r="L106" s="46" t="s">
        <v>1827</v>
      </c>
      <c r="M106" s="63" t="s">
        <v>4047</v>
      </c>
    </row>
    <row r="107" spans="1:13" x14ac:dyDescent="0.55000000000000004">
      <c r="A107" s="48" t="s">
        <v>17</v>
      </c>
      <c r="B107" s="48" t="s">
        <v>16</v>
      </c>
      <c r="C107" s="46" t="s">
        <v>35</v>
      </c>
      <c r="D107" s="44" t="s">
        <v>698</v>
      </c>
      <c r="E107" s="43" t="s">
        <v>1140</v>
      </c>
      <c r="F107" s="44" t="s">
        <v>1138</v>
      </c>
      <c r="G107" s="44" t="s">
        <v>1139</v>
      </c>
      <c r="H107" s="46" t="s">
        <v>2227</v>
      </c>
      <c r="I107" s="46" t="s">
        <v>2228</v>
      </c>
      <c r="J107" s="46" t="s">
        <v>1737</v>
      </c>
      <c r="K107" s="46" t="s">
        <v>2229</v>
      </c>
      <c r="L107" s="46" t="s">
        <v>2230</v>
      </c>
      <c r="M107" s="63" t="s">
        <v>4047</v>
      </c>
    </row>
    <row r="108" spans="1:13" x14ac:dyDescent="0.55000000000000004">
      <c r="A108" s="48" t="s">
        <v>26</v>
      </c>
      <c r="B108" s="48" t="s">
        <v>20</v>
      </c>
      <c r="C108" s="46" t="s">
        <v>46</v>
      </c>
      <c r="D108" s="44" t="s">
        <v>1402</v>
      </c>
      <c r="E108" s="43" t="s">
        <v>1405</v>
      </c>
      <c r="F108" s="44" t="s">
        <v>1403</v>
      </c>
      <c r="G108" s="44" t="s">
        <v>1404</v>
      </c>
      <c r="H108" s="46" t="s">
        <v>2823</v>
      </c>
      <c r="I108" s="46" t="s">
        <v>478</v>
      </c>
      <c r="J108" s="46" t="s">
        <v>1737</v>
      </c>
      <c r="K108" s="46" t="s">
        <v>2824</v>
      </c>
      <c r="L108" s="46" t="s">
        <v>2825</v>
      </c>
      <c r="M108" s="63" t="s">
        <v>4047</v>
      </c>
    </row>
    <row r="109" spans="1:13" x14ac:dyDescent="0.55000000000000004">
      <c r="A109" s="48" t="s">
        <v>20</v>
      </c>
      <c r="B109" s="48" t="s">
        <v>14</v>
      </c>
      <c r="C109" s="46" t="s">
        <v>38</v>
      </c>
      <c r="D109" s="44" t="s">
        <v>331</v>
      </c>
      <c r="E109" s="43" t="s">
        <v>3459</v>
      </c>
      <c r="F109" s="50" t="s">
        <v>3457</v>
      </c>
      <c r="G109" s="50" t="s">
        <v>3458</v>
      </c>
      <c r="H109" s="46" t="s">
        <v>2372</v>
      </c>
      <c r="I109" s="46" t="s">
        <v>331</v>
      </c>
      <c r="J109" s="46" t="s">
        <v>1737</v>
      </c>
      <c r="K109" s="46" t="s">
        <v>2373</v>
      </c>
      <c r="L109" s="46" t="s">
        <v>2374</v>
      </c>
      <c r="M109" s="63" t="s">
        <v>4047</v>
      </c>
    </row>
    <row r="110" spans="1:13" x14ac:dyDescent="0.55000000000000004">
      <c r="A110" s="48" t="s">
        <v>26</v>
      </c>
      <c r="B110" s="48" t="s">
        <v>21</v>
      </c>
      <c r="C110" s="46" t="s">
        <v>46</v>
      </c>
      <c r="D110" s="44" t="s">
        <v>1406</v>
      </c>
      <c r="E110" s="43" t="s">
        <v>1409</v>
      </c>
      <c r="F110" s="44" t="s">
        <v>1407</v>
      </c>
      <c r="G110" s="44" t="s">
        <v>1408</v>
      </c>
      <c r="H110" s="46" t="s">
        <v>2826</v>
      </c>
      <c r="I110" s="46" t="s">
        <v>479</v>
      </c>
      <c r="J110" s="46" t="s">
        <v>1737</v>
      </c>
      <c r="K110" s="46" t="s">
        <v>2827</v>
      </c>
      <c r="L110" s="46" t="s">
        <v>2828</v>
      </c>
      <c r="M110" s="63" t="s">
        <v>4047</v>
      </c>
    </row>
    <row r="111" spans="1:13" x14ac:dyDescent="0.55000000000000004">
      <c r="A111" s="48" t="s">
        <v>18</v>
      </c>
      <c r="B111" s="48" t="s">
        <v>16</v>
      </c>
      <c r="C111" s="46" t="s">
        <v>36</v>
      </c>
      <c r="D111" s="44" t="s">
        <v>1167</v>
      </c>
      <c r="E111" s="43" t="s">
        <v>3460</v>
      </c>
      <c r="F111" s="50" t="s">
        <v>3461</v>
      </c>
      <c r="G111" s="50" t="s">
        <v>3462</v>
      </c>
      <c r="H111" s="46" t="s">
        <v>2278</v>
      </c>
      <c r="I111" s="46" t="s">
        <v>2279</v>
      </c>
      <c r="J111" s="46" t="s">
        <v>1737</v>
      </c>
      <c r="K111" s="46" t="s">
        <v>2280</v>
      </c>
      <c r="L111" s="46" t="s">
        <v>2281</v>
      </c>
      <c r="M111" s="63" t="s">
        <v>4047</v>
      </c>
    </row>
    <row r="112" spans="1:13" x14ac:dyDescent="0.55000000000000004">
      <c r="A112" s="48" t="s">
        <v>14</v>
      </c>
      <c r="B112" s="48" t="s">
        <v>22</v>
      </c>
      <c r="C112" s="46" t="s">
        <v>32</v>
      </c>
      <c r="D112" s="44" t="s">
        <v>98</v>
      </c>
      <c r="E112" s="54" t="s">
        <v>4055</v>
      </c>
      <c r="F112" s="50" t="s">
        <v>3463</v>
      </c>
      <c r="G112" s="50" t="s">
        <v>3464</v>
      </c>
      <c r="H112" s="46" t="s">
        <v>1828</v>
      </c>
      <c r="I112" s="46" t="s">
        <v>98</v>
      </c>
      <c r="J112" s="46" t="s">
        <v>1737</v>
      </c>
      <c r="K112" s="46" t="s">
        <v>1829</v>
      </c>
      <c r="L112" s="46" t="s">
        <v>1830</v>
      </c>
      <c r="M112" s="63" t="s">
        <v>4047</v>
      </c>
    </row>
    <row r="113" spans="1:13" x14ac:dyDescent="0.55000000000000004">
      <c r="A113" s="48" t="s">
        <v>24</v>
      </c>
      <c r="B113" s="48" t="s">
        <v>15</v>
      </c>
      <c r="C113" s="46" t="s">
        <v>43</v>
      </c>
      <c r="D113" s="44" t="s">
        <v>399</v>
      </c>
      <c r="E113" s="54" t="s">
        <v>3467</v>
      </c>
      <c r="F113" s="50" t="s">
        <v>3465</v>
      </c>
      <c r="G113" s="50" t="s">
        <v>3466</v>
      </c>
      <c r="H113" s="46" t="s">
        <v>2590</v>
      </c>
      <c r="I113" s="46" t="s">
        <v>399</v>
      </c>
      <c r="J113" s="46" t="s">
        <v>1737</v>
      </c>
      <c r="K113" s="46" t="s">
        <v>2591</v>
      </c>
      <c r="L113" s="46" t="s">
        <v>2592</v>
      </c>
      <c r="M113" s="63" t="s">
        <v>4047</v>
      </c>
    </row>
    <row r="114" spans="1:13" x14ac:dyDescent="0.55000000000000004">
      <c r="A114" s="48" t="s">
        <v>22</v>
      </c>
      <c r="B114" s="48" t="s">
        <v>20</v>
      </c>
      <c r="C114" s="46" t="s">
        <v>40</v>
      </c>
      <c r="D114" s="44" t="s">
        <v>1287</v>
      </c>
      <c r="E114" s="43" t="s">
        <v>3470</v>
      </c>
      <c r="F114" s="50" t="s">
        <v>3468</v>
      </c>
      <c r="G114" s="50" t="s">
        <v>3469</v>
      </c>
      <c r="H114" s="46" t="s">
        <v>2492</v>
      </c>
      <c r="I114" s="46" t="s">
        <v>2493</v>
      </c>
      <c r="J114" s="46" t="s">
        <v>1737</v>
      </c>
      <c r="K114" s="46" t="s">
        <v>2494</v>
      </c>
      <c r="L114" s="46" t="s">
        <v>2495</v>
      </c>
      <c r="M114" s="63" t="s">
        <v>4047</v>
      </c>
    </row>
    <row r="115" spans="1:13" x14ac:dyDescent="0.55000000000000004">
      <c r="A115" s="48" t="s">
        <v>20</v>
      </c>
      <c r="B115" s="48" t="s">
        <v>15</v>
      </c>
      <c r="C115" s="46" t="s">
        <v>38</v>
      </c>
      <c r="D115" s="44" t="s">
        <v>1215</v>
      </c>
      <c r="E115" s="43" t="s">
        <v>4018</v>
      </c>
      <c r="F115" s="44" t="s">
        <v>1216</v>
      </c>
      <c r="G115" s="44" t="s">
        <v>1217</v>
      </c>
      <c r="H115" s="46" t="s">
        <v>2375</v>
      </c>
      <c r="I115" s="46" t="s">
        <v>2376</v>
      </c>
      <c r="J115" s="46" t="s">
        <v>1737</v>
      </c>
      <c r="K115" s="46" t="s">
        <v>2377</v>
      </c>
      <c r="L115" s="46" t="s">
        <v>2378</v>
      </c>
      <c r="M115" s="63" t="s">
        <v>4047</v>
      </c>
    </row>
    <row r="116" spans="1:13" x14ac:dyDescent="0.55000000000000004">
      <c r="A116" s="48" t="s">
        <v>14</v>
      </c>
      <c r="B116" s="48" t="s">
        <v>23</v>
      </c>
      <c r="C116" s="46" t="s">
        <v>32</v>
      </c>
      <c r="D116" s="44" t="s">
        <v>917</v>
      </c>
      <c r="E116" s="43" t="s">
        <v>920</v>
      </c>
      <c r="F116" s="44" t="s">
        <v>918</v>
      </c>
      <c r="G116" s="44" t="s">
        <v>919</v>
      </c>
      <c r="H116" s="46" t="s">
        <v>1831</v>
      </c>
      <c r="I116" s="46" t="s">
        <v>99</v>
      </c>
      <c r="J116" s="46" t="s">
        <v>1737</v>
      </c>
      <c r="K116" s="46" t="s">
        <v>1832</v>
      </c>
      <c r="L116" s="46" t="s">
        <v>1833</v>
      </c>
      <c r="M116" s="63" t="s">
        <v>4047</v>
      </c>
    </row>
    <row r="117" spans="1:13" x14ac:dyDescent="0.55000000000000004">
      <c r="A117" s="48" t="s">
        <v>3</v>
      </c>
      <c r="B117" s="48" t="s">
        <v>21</v>
      </c>
      <c r="C117" s="46" t="s">
        <v>45</v>
      </c>
      <c r="D117" s="44" t="s">
        <v>1490</v>
      </c>
      <c r="E117" s="43" t="s">
        <v>4115</v>
      </c>
      <c r="F117" s="50" t="s">
        <v>4112</v>
      </c>
      <c r="G117" s="50" t="s">
        <v>4113</v>
      </c>
      <c r="H117" s="46" t="s">
        <v>4114</v>
      </c>
      <c r="I117" s="46" t="s">
        <v>2947</v>
      </c>
      <c r="J117" s="46" t="s">
        <v>1737</v>
      </c>
      <c r="K117" s="73" t="s">
        <v>4116</v>
      </c>
      <c r="L117" s="46" t="s">
        <v>2948</v>
      </c>
      <c r="M117" s="63" t="s">
        <v>4047</v>
      </c>
    </row>
    <row r="118" spans="1:13" x14ac:dyDescent="0.55000000000000004">
      <c r="A118" s="48" t="s">
        <v>25</v>
      </c>
      <c r="B118" s="48" t="s">
        <v>24</v>
      </c>
      <c r="C118" s="46" t="s">
        <v>44</v>
      </c>
      <c r="D118" s="50" t="s">
        <v>3471</v>
      </c>
      <c r="E118" s="43" t="s">
        <v>3474</v>
      </c>
      <c r="F118" s="50" t="s">
        <v>3472</v>
      </c>
      <c r="G118" s="50" t="s">
        <v>3473</v>
      </c>
      <c r="H118" s="46" t="s">
        <v>2682</v>
      </c>
      <c r="I118" s="46" t="s">
        <v>431</v>
      </c>
      <c r="J118" s="46" t="s">
        <v>1737</v>
      </c>
      <c r="K118" s="46" t="s">
        <v>2683</v>
      </c>
      <c r="L118" s="46" t="s">
        <v>2684</v>
      </c>
      <c r="M118" s="63" t="s">
        <v>4047</v>
      </c>
    </row>
    <row r="119" spans="1:13" x14ac:dyDescent="0.55000000000000004">
      <c r="A119" s="48" t="s">
        <v>24</v>
      </c>
      <c r="B119" s="48" t="s">
        <v>16</v>
      </c>
      <c r="C119" s="46" t="s">
        <v>43</v>
      </c>
      <c r="D119" s="44" t="s">
        <v>400</v>
      </c>
      <c r="E119" s="43" t="s">
        <v>1320</v>
      </c>
      <c r="F119" s="44" t="s">
        <v>1318</v>
      </c>
      <c r="G119" s="44" t="s">
        <v>1319</v>
      </c>
      <c r="H119" s="46" t="s">
        <v>720</v>
      </c>
      <c r="I119" s="46" t="s">
        <v>400</v>
      </c>
      <c r="J119" s="46" t="s">
        <v>1737</v>
      </c>
      <c r="K119" s="46" t="s">
        <v>2593</v>
      </c>
      <c r="L119" s="46" t="s">
        <v>2594</v>
      </c>
      <c r="M119" s="63" t="s">
        <v>4047</v>
      </c>
    </row>
    <row r="120" spans="1:13" x14ac:dyDescent="0.55000000000000004">
      <c r="A120" s="48" t="s">
        <v>26</v>
      </c>
      <c r="B120" s="48" t="s">
        <v>22</v>
      </c>
      <c r="C120" s="46" t="s">
        <v>46</v>
      </c>
      <c r="D120" s="44" t="s">
        <v>1410</v>
      </c>
      <c r="E120" s="43" t="s">
        <v>1413</v>
      </c>
      <c r="F120" s="44" t="s">
        <v>1411</v>
      </c>
      <c r="G120" s="44" t="s">
        <v>1412</v>
      </c>
      <c r="H120" s="46" t="s">
        <v>2829</v>
      </c>
      <c r="I120" s="46" t="s">
        <v>480</v>
      </c>
      <c r="J120" s="46" t="s">
        <v>1737</v>
      </c>
      <c r="K120" s="46" t="s">
        <v>2830</v>
      </c>
      <c r="L120" s="46" t="s">
        <v>2831</v>
      </c>
      <c r="M120" s="63" t="s">
        <v>4047</v>
      </c>
    </row>
    <row r="121" spans="1:13" x14ac:dyDescent="0.55000000000000004">
      <c r="A121" s="48" t="s">
        <v>21</v>
      </c>
      <c r="B121" s="48" t="s">
        <v>14</v>
      </c>
      <c r="C121" s="46" t="s">
        <v>39</v>
      </c>
      <c r="D121" s="44" t="s">
        <v>353</v>
      </c>
      <c r="E121" s="43" t="s">
        <v>1268</v>
      </c>
      <c r="F121" s="44" t="s">
        <v>1266</v>
      </c>
      <c r="G121" s="44" t="s">
        <v>1267</v>
      </c>
      <c r="H121" s="46" t="s">
        <v>714</v>
      </c>
      <c r="I121" s="46" t="s">
        <v>353</v>
      </c>
      <c r="J121" s="46" t="s">
        <v>1737</v>
      </c>
      <c r="K121" s="46" t="s">
        <v>2440</v>
      </c>
      <c r="L121" s="46" t="s">
        <v>2441</v>
      </c>
      <c r="M121" s="63" t="s">
        <v>4047</v>
      </c>
    </row>
    <row r="122" spans="1:13" x14ac:dyDescent="0.55000000000000004">
      <c r="A122" s="48" t="s">
        <v>19</v>
      </c>
      <c r="B122" s="48" t="s">
        <v>17</v>
      </c>
      <c r="C122" s="46" t="s">
        <v>37</v>
      </c>
      <c r="D122" s="44" t="s">
        <v>313</v>
      </c>
      <c r="E122" s="43" t="s">
        <v>4118</v>
      </c>
      <c r="F122" s="50" t="s">
        <v>3475</v>
      </c>
      <c r="G122" s="50" t="s">
        <v>3476</v>
      </c>
      <c r="H122" s="46" t="s">
        <v>704</v>
      </c>
      <c r="I122" s="46" t="s">
        <v>313</v>
      </c>
      <c r="J122" s="46" t="s">
        <v>1737</v>
      </c>
      <c r="K122" s="73" t="s">
        <v>4117</v>
      </c>
      <c r="L122" s="46" t="s">
        <v>2319</v>
      </c>
      <c r="M122" s="63" t="s">
        <v>4047</v>
      </c>
    </row>
    <row r="123" spans="1:13" x14ac:dyDescent="0.55000000000000004">
      <c r="A123" s="48" t="s">
        <v>23</v>
      </c>
      <c r="B123" s="48" t="s">
        <v>12</v>
      </c>
      <c r="C123" s="46" t="s">
        <v>42</v>
      </c>
      <c r="D123" s="44" t="s">
        <v>1295</v>
      </c>
      <c r="E123" s="43" t="s">
        <v>1298</v>
      </c>
      <c r="F123" s="44" t="s">
        <v>1296</v>
      </c>
      <c r="G123" s="44" t="s">
        <v>1297</v>
      </c>
      <c r="H123" s="46" t="s">
        <v>2547</v>
      </c>
      <c r="I123" s="46" t="s">
        <v>387</v>
      </c>
      <c r="J123" s="46" t="s">
        <v>1737</v>
      </c>
      <c r="K123" s="46" t="s">
        <v>2548</v>
      </c>
      <c r="L123" s="46" t="s">
        <v>2549</v>
      </c>
      <c r="M123" s="63" t="s">
        <v>4047</v>
      </c>
    </row>
    <row r="124" spans="1:13" x14ac:dyDescent="0.55000000000000004">
      <c r="A124" s="48" t="s">
        <v>15</v>
      </c>
      <c r="B124" s="48" t="s">
        <v>23</v>
      </c>
      <c r="C124" s="46" t="s">
        <v>33</v>
      </c>
      <c r="D124" s="44" t="s">
        <v>1026</v>
      </c>
      <c r="E124" s="43" t="s">
        <v>3479</v>
      </c>
      <c r="F124" s="50" t="s">
        <v>3477</v>
      </c>
      <c r="G124" s="50" t="s">
        <v>3478</v>
      </c>
      <c r="H124" s="46" t="s">
        <v>2024</v>
      </c>
      <c r="I124" s="46" t="s">
        <v>215</v>
      </c>
      <c r="J124" s="46" t="s">
        <v>1737</v>
      </c>
      <c r="K124" s="46" t="s">
        <v>2025</v>
      </c>
      <c r="L124" s="46" t="s">
        <v>2026</v>
      </c>
      <c r="M124" s="63" t="s">
        <v>4047</v>
      </c>
    </row>
    <row r="125" spans="1:13" x14ac:dyDescent="0.55000000000000004">
      <c r="A125" s="48" t="s">
        <v>14</v>
      </c>
      <c r="B125" s="48" t="s">
        <v>24</v>
      </c>
      <c r="C125" s="46" t="s">
        <v>32</v>
      </c>
      <c r="D125" s="44" t="s">
        <v>100</v>
      </c>
      <c r="E125" s="43" t="s">
        <v>923</v>
      </c>
      <c r="F125" s="44" t="s">
        <v>921</v>
      </c>
      <c r="G125" s="44" t="s">
        <v>922</v>
      </c>
      <c r="H125" s="46" t="s">
        <v>1834</v>
      </c>
      <c r="I125" s="46" t="s">
        <v>100</v>
      </c>
      <c r="J125" s="46" t="s">
        <v>1737</v>
      </c>
      <c r="K125" s="46" t="s">
        <v>1835</v>
      </c>
      <c r="L125" s="46" t="s">
        <v>1836</v>
      </c>
      <c r="M125" s="63" t="s">
        <v>4047</v>
      </c>
    </row>
    <row r="126" spans="1:13" x14ac:dyDescent="0.55000000000000004">
      <c r="A126" s="48" t="s">
        <v>15</v>
      </c>
      <c r="B126" s="48" t="s">
        <v>24</v>
      </c>
      <c r="C126" s="46" t="s">
        <v>33</v>
      </c>
      <c r="D126" s="44" t="s">
        <v>216</v>
      </c>
      <c r="E126" s="43" t="s">
        <v>1029</v>
      </c>
      <c r="F126" s="44" t="s">
        <v>1027</v>
      </c>
      <c r="G126" s="44" t="s">
        <v>1028</v>
      </c>
      <c r="H126" s="46" t="s">
        <v>2027</v>
      </c>
      <c r="I126" s="46" t="s">
        <v>216</v>
      </c>
      <c r="J126" s="46" t="s">
        <v>1737</v>
      </c>
      <c r="K126" s="46" t="s">
        <v>2028</v>
      </c>
      <c r="L126" s="46" t="s">
        <v>2029</v>
      </c>
      <c r="M126" s="63" t="s">
        <v>4047</v>
      </c>
    </row>
    <row r="127" spans="1:13" x14ac:dyDescent="0.55000000000000004">
      <c r="A127" s="48" t="s">
        <v>24</v>
      </c>
      <c r="B127" s="48" t="s">
        <v>17</v>
      </c>
      <c r="C127" s="46" t="s">
        <v>43</v>
      </c>
      <c r="D127" s="44" t="s">
        <v>401</v>
      </c>
      <c r="E127" s="43" t="s">
        <v>3482</v>
      </c>
      <c r="F127" s="50" t="s">
        <v>3480</v>
      </c>
      <c r="G127" s="50" t="s">
        <v>3481</v>
      </c>
      <c r="H127" s="46" t="s">
        <v>2595</v>
      </c>
      <c r="I127" s="46" t="s">
        <v>401</v>
      </c>
      <c r="J127" s="46" t="s">
        <v>1737</v>
      </c>
      <c r="K127" s="46" t="s">
        <v>2596</v>
      </c>
      <c r="L127" s="46" t="s">
        <v>2597</v>
      </c>
      <c r="M127" s="63" t="s">
        <v>4047</v>
      </c>
    </row>
    <row r="128" spans="1:13" x14ac:dyDescent="0.55000000000000004">
      <c r="A128" s="48" t="s">
        <v>12</v>
      </c>
      <c r="B128" s="48" t="s">
        <v>19</v>
      </c>
      <c r="C128" s="46" t="s">
        <v>13</v>
      </c>
      <c r="D128" s="44" t="s">
        <v>71</v>
      </c>
      <c r="E128" s="43" t="s">
        <v>870</v>
      </c>
      <c r="F128" s="44" t="s">
        <v>868</v>
      </c>
      <c r="G128" s="44" t="s">
        <v>869</v>
      </c>
      <c r="H128" s="46" t="s">
        <v>651</v>
      </c>
      <c r="I128" s="46" t="s">
        <v>71</v>
      </c>
      <c r="J128" s="46" t="s">
        <v>1737</v>
      </c>
      <c r="K128" s="46" t="s">
        <v>1755</v>
      </c>
      <c r="L128" s="46" t="s">
        <v>1756</v>
      </c>
      <c r="M128" s="63" t="s">
        <v>4047</v>
      </c>
    </row>
    <row r="129" spans="1:13" x14ac:dyDescent="0.55000000000000004">
      <c r="A129" s="48" t="s">
        <v>12</v>
      </c>
      <c r="B129" s="48" t="s">
        <v>20</v>
      </c>
      <c r="C129" s="46" t="s">
        <v>13</v>
      </c>
      <c r="D129" s="44" t="s">
        <v>652</v>
      </c>
      <c r="E129" s="43" t="s">
        <v>4121</v>
      </c>
      <c r="F129" s="50" t="s">
        <v>4119</v>
      </c>
      <c r="G129" s="50" t="s">
        <v>4120</v>
      </c>
      <c r="H129" s="46" t="s">
        <v>1757</v>
      </c>
      <c r="I129" s="46" t="s">
        <v>652</v>
      </c>
      <c r="J129" s="46" t="s">
        <v>1737</v>
      </c>
      <c r="K129" s="46" t="s">
        <v>1758</v>
      </c>
      <c r="L129" s="46" t="s">
        <v>1759</v>
      </c>
      <c r="M129" s="63" t="s">
        <v>4047</v>
      </c>
    </row>
    <row r="130" spans="1:13" x14ac:dyDescent="0.55000000000000004">
      <c r="A130" s="48" t="s">
        <v>30</v>
      </c>
      <c r="B130" s="48" t="s">
        <v>16</v>
      </c>
      <c r="C130" s="46" t="s">
        <v>41</v>
      </c>
      <c r="D130" s="44" t="s">
        <v>610</v>
      </c>
      <c r="E130" s="43" t="s">
        <v>1671</v>
      </c>
      <c r="F130" s="44" t="s">
        <v>1669</v>
      </c>
      <c r="G130" s="44" t="s">
        <v>1670</v>
      </c>
      <c r="H130" s="46" t="s">
        <v>839</v>
      </c>
      <c r="I130" s="46" t="s">
        <v>610</v>
      </c>
      <c r="J130" s="46" t="s">
        <v>1737</v>
      </c>
      <c r="K130" s="46" t="s">
        <v>3231</v>
      </c>
      <c r="L130" s="46" t="s">
        <v>3232</v>
      </c>
      <c r="M130" s="63" t="s">
        <v>4047</v>
      </c>
    </row>
    <row r="131" spans="1:13" x14ac:dyDescent="0.55000000000000004">
      <c r="A131" s="48" t="s">
        <v>20</v>
      </c>
      <c r="B131" s="48" t="s">
        <v>16</v>
      </c>
      <c r="C131" s="46" t="s">
        <v>38</v>
      </c>
      <c r="D131" s="44" t="s">
        <v>1218</v>
      </c>
      <c r="E131" s="43" t="s">
        <v>1221</v>
      </c>
      <c r="F131" s="44" t="s">
        <v>1219</v>
      </c>
      <c r="G131" s="44" t="s">
        <v>1220</v>
      </c>
      <c r="H131" s="46" t="s">
        <v>2379</v>
      </c>
      <c r="I131" s="46" t="s">
        <v>2380</v>
      </c>
      <c r="J131" s="46" t="s">
        <v>1737</v>
      </c>
      <c r="K131" s="46" t="s">
        <v>2381</v>
      </c>
      <c r="L131" s="46" t="s">
        <v>2382</v>
      </c>
      <c r="M131" s="63" t="s">
        <v>4047</v>
      </c>
    </row>
    <row r="132" spans="1:13" x14ac:dyDescent="0.55000000000000004">
      <c r="A132" s="48" t="s">
        <v>4</v>
      </c>
      <c r="B132" s="48" t="s">
        <v>15</v>
      </c>
      <c r="C132" s="46" t="s">
        <v>48</v>
      </c>
      <c r="D132" s="44" t="s">
        <v>557</v>
      </c>
      <c r="E132" s="43" t="s">
        <v>1560</v>
      </c>
      <c r="F132" s="44" t="s">
        <v>1558</v>
      </c>
      <c r="G132" s="44" t="s">
        <v>1559</v>
      </c>
      <c r="H132" s="46" t="s">
        <v>3067</v>
      </c>
      <c r="I132" s="46" t="s">
        <v>557</v>
      </c>
      <c r="J132" s="46" t="s">
        <v>1737</v>
      </c>
      <c r="K132" s="46" t="s">
        <v>3068</v>
      </c>
      <c r="L132" s="46" t="s">
        <v>3069</v>
      </c>
      <c r="M132" s="63" t="s">
        <v>4047</v>
      </c>
    </row>
    <row r="133" spans="1:13" x14ac:dyDescent="0.55000000000000004">
      <c r="A133" s="48" t="s">
        <v>14</v>
      </c>
      <c r="B133" s="48" t="s">
        <v>25</v>
      </c>
      <c r="C133" s="46" t="s">
        <v>32</v>
      </c>
      <c r="D133" s="44" t="s">
        <v>101</v>
      </c>
      <c r="E133" s="54" t="s">
        <v>3485</v>
      </c>
      <c r="F133" s="50" t="s">
        <v>3483</v>
      </c>
      <c r="G133" s="50" t="s">
        <v>3484</v>
      </c>
      <c r="H133" s="46" t="s">
        <v>1837</v>
      </c>
      <c r="I133" s="46" t="s">
        <v>101</v>
      </c>
      <c r="J133" s="46" t="s">
        <v>1737</v>
      </c>
      <c r="K133" s="46" t="s">
        <v>1838</v>
      </c>
      <c r="L133" s="46" t="s">
        <v>1839</v>
      </c>
      <c r="M133" s="63" t="s">
        <v>4047</v>
      </c>
    </row>
    <row r="134" spans="1:13" x14ac:dyDescent="0.55000000000000004">
      <c r="A134" s="48" t="s">
        <v>4</v>
      </c>
      <c r="B134" s="48" t="s">
        <v>16</v>
      </c>
      <c r="C134" s="46" t="s">
        <v>48</v>
      </c>
      <c r="D134" s="44" t="s">
        <v>1561</v>
      </c>
      <c r="E134" s="54" t="s">
        <v>3932</v>
      </c>
      <c r="F134" s="50" t="s">
        <v>3486</v>
      </c>
      <c r="G134" s="50" t="s">
        <v>3487</v>
      </c>
      <c r="H134" s="46" t="s">
        <v>3070</v>
      </c>
      <c r="I134" s="46" t="s">
        <v>48</v>
      </c>
      <c r="J134" s="46" t="s">
        <v>1737</v>
      </c>
      <c r="K134" s="46" t="s">
        <v>3071</v>
      </c>
      <c r="L134" s="46" t="s">
        <v>3072</v>
      </c>
      <c r="M134" s="63" t="s">
        <v>4047</v>
      </c>
    </row>
    <row r="135" spans="1:13" x14ac:dyDescent="0.55000000000000004">
      <c r="A135" s="48" t="s">
        <v>14</v>
      </c>
      <c r="B135" s="48" t="s">
        <v>26</v>
      </c>
      <c r="C135" s="46" t="s">
        <v>32</v>
      </c>
      <c r="D135" s="44" t="s">
        <v>102</v>
      </c>
      <c r="E135" s="43" t="s">
        <v>926</v>
      </c>
      <c r="F135" s="44" t="s">
        <v>924</v>
      </c>
      <c r="G135" s="44" t="s">
        <v>925</v>
      </c>
      <c r="H135" s="46" t="s">
        <v>1840</v>
      </c>
      <c r="I135" s="46" t="s">
        <v>102</v>
      </c>
      <c r="J135" s="46" t="s">
        <v>1737</v>
      </c>
      <c r="K135" s="46" t="s">
        <v>1841</v>
      </c>
      <c r="L135" s="46" t="s">
        <v>1842</v>
      </c>
      <c r="M135" s="63" t="s">
        <v>4047</v>
      </c>
    </row>
    <row r="136" spans="1:13" x14ac:dyDescent="0.55000000000000004">
      <c r="A136" s="48" t="s">
        <v>14</v>
      </c>
      <c r="B136" s="48" t="s">
        <v>3</v>
      </c>
      <c r="C136" s="46" t="s">
        <v>32</v>
      </c>
      <c r="D136" s="44" t="s">
        <v>659</v>
      </c>
      <c r="E136" s="43" t="s">
        <v>3489</v>
      </c>
      <c r="F136" s="50" t="s">
        <v>3488</v>
      </c>
      <c r="G136" s="44" t="s">
        <v>927</v>
      </c>
      <c r="H136" s="46" t="s">
        <v>1843</v>
      </c>
      <c r="I136" s="46" t="s">
        <v>659</v>
      </c>
      <c r="J136" s="46" t="s">
        <v>1737</v>
      </c>
      <c r="K136" s="46" t="s">
        <v>1844</v>
      </c>
      <c r="L136" s="46" t="s">
        <v>1845</v>
      </c>
      <c r="M136" s="63" t="s">
        <v>4047</v>
      </c>
    </row>
    <row r="137" spans="1:13" x14ac:dyDescent="0.55000000000000004">
      <c r="A137" s="48" t="s">
        <v>14</v>
      </c>
      <c r="B137" s="48" t="s">
        <v>27</v>
      </c>
      <c r="C137" s="46" t="s">
        <v>32</v>
      </c>
      <c r="D137" s="44" t="s">
        <v>660</v>
      </c>
      <c r="E137" s="43" t="s">
        <v>3492</v>
      </c>
      <c r="F137" s="50" t="s">
        <v>3490</v>
      </c>
      <c r="G137" s="50" t="s">
        <v>3491</v>
      </c>
      <c r="H137" s="46" t="s">
        <v>1846</v>
      </c>
      <c r="I137" s="46" t="s">
        <v>660</v>
      </c>
      <c r="J137" s="46" t="s">
        <v>1737</v>
      </c>
      <c r="K137" s="46" t="s">
        <v>1847</v>
      </c>
      <c r="L137" s="46" t="s">
        <v>1848</v>
      </c>
      <c r="M137" s="63" t="s">
        <v>4047</v>
      </c>
    </row>
    <row r="138" spans="1:13" x14ac:dyDescent="0.55000000000000004">
      <c r="A138" s="48" t="s">
        <v>25</v>
      </c>
      <c r="B138" s="48" t="s">
        <v>25</v>
      </c>
      <c r="C138" s="46" t="s">
        <v>44</v>
      </c>
      <c r="D138" s="44" t="s">
        <v>738</v>
      </c>
      <c r="E138" s="43" t="s">
        <v>3495</v>
      </c>
      <c r="F138" s="50" t="s">
        <v>3493</v>
      </c>
      <c r="G138" s="50" t="s">
        <v>3494</v>
      </c>
      <c r="H138" s="46" t="s">
        <v>2685</v>
      </c>
      <c r="I138" s="46" t="s">
        <v>432</v>
      </c>
      <c r="J138" s="46" t="s">
        <v>1737</v>
      </c>
      <c r="K138" s="46" t="s">
        <v>2686</v>
      </c>
      <c r="L138" s="46" t="s">
        <v>2687</v>
      </c>
      <c r="M138" s="63" t="s">
        <v>4047</v>
      </c>
    </row>
    <row r="139" spans="1:13" x14ac:dyDescent="0.55000000000000004">
      <c r="A139" s="48" t="s">
        <v>19</v>
      </c>
      <c r="B139" s="48" t="s">
        <v>18</v>
      </c>
      <c r="C139" s="46" t="s">
        <v>37</v>
      </c>
      <c r="D139" s="44" t="s">
        <v>314</v>
      </c>
      <c r="E139" s="43" t="s">
        <v>1189</v>
      </c>
      <c r="F139" s="44" t="s">
        <v>1187</v>
      </c>
      <c r="G139" s="44" t="s">
        <v>1188</v>
      </c>
      <c r="H139" s="46" t="s">
        <v>2320</v>
      </c>
      <c r="I139" s="46" t="s">
        <v>314</v>
      </c>
      <c r="J139" s="46" t="s">
        <v>1737</v>
      </c>
      <c r="K139" s="46" t="s">
        <v>2321</v>
      </c>
      <c r="L139" s="46" t="s">
        <v>2322</v>
      </c>
      <c r="M139" s="63" t="s">
        <v>4047</v>
      </c>
    </row>
    <row r="140" spans="1:13" x14ac:dyDescent="0.55000000000000004">
      <c r="A140" s="48" t="s">
        <v>12</v>
      </c>
      <c r="B140" s="48" t="s">
        <v>21</v>
      </c>
      <c r="C140" s="46" t="s">
        <v>13</v>
      </c>
      <c r="D140" s="44" t="s">
        <v>73</v>
      </c>
      <c r="E140" s="43" t="s">
        <v>873</v>
      </c>
      <c r="F140" s="44" t="s">
        <v>871</v>
      </c>
      <c r="G140" s="44" t="s">
        <v>872</v>
      </c>
      <c r="H140" s="46" t="s">
        <v>1760</v>
      </c>
      <c r="I140" s="46" t="s">
        <v>73</v>
      </c>
      <c r="J140" s="46" t="s">
        <v>1737</v>
      </c>
      <c r="K140" s="46" t="s">
        <v>1761</v>
      </c>
      <c r="L140" s="46" t="s">
        <v>1762</v>
      </c>
      <c r="M140" s="63" t="s">
        <v>4047</v>
      </c>
    </row>
    <row r="141" spans="1:13" x14ac:dyDescent="0.55000000000000004">
      <c r="A141" s="48" t="s">
        <v>15</v>
      </c>
      <c r="B141" s="48" t="s">
        <v>25</v>
      </c>
      <c r="C141" s="46" t="s">
        <v>33</v>
      </c>
      <c r="D141" s="44" t="s">
        <v>1030</v>
      </c>
      <c r="E141" s="43" t="s">
        <v>4126</v>
      </c>
      <c r="F141" s="50" t="s">
        <v>4122</v>
      </c>
      <c r="G141" s="50" t="s">
        <v>4123</v>
      </c>
      <c r="H141" s="46" t="s">
        <v>4125</v>
      </c>
      <c r="I141" s="46" t="s">
        <v>2030</v>
      </c>
      <c r="J141" s="46" t="s">
        <v>1737</v>
      </c>
      <c r="K141" s="73" t="s">
        <v>4124</v>
      </c>
      <c r="L141" s="46" t="s">
        <v>2031</v>
      </c>
      <c r="M141" s="63" t="s">
        <v>4047</v>
      </c>
    </row>
    <row r="142" spans="1:13" x14ac:dyDescent="0.55000000000000004">
      <c r="A142" s="48" t="s">
        <v>23</v>
      </c>
      <c r="B142" s="48" t="s">
        <v>14</v>
      </c>
      <c r="C142" s="46" t="s">
        <v>42</v>
      </c>
      <c r="D142" s="44" t="s">
        <v>388</v>
      </c>
      <c r="E142" s="43" t="s">
        <v>4130</v>
      </c>
      <c r="F142" s="50" t="s">
        <v>4127</v>
      </c>
      <c r="G142" s="50" t="s">
        <v>4128</v>
      </c>
      <c r="H142" s="46" t="s">
        <v>4129</v>
      </c>
      <c r="I142" s="46" t="s">
        <v>388</v>
      </c>
      <c r="J142" s="46" t="s">
        <v>1737</v>
      </c>
      <c r="K142" s="46" t="s">
        <v>2550</v>
      </c>
      <c r="L142" s="46" t="s">
        <v>2551</v>
      </c>
      <c r="M142" s="63" t="s">
        <v>4047</v>
      </c>
    </row>
    <row r="143" spans="1:13" x14ac:dyDescent="0.55000000000000004">
      <c r="A143" s="48" t="s">
        <v>25</v>
      </c>
      <c r="B143" s="48" t="s">
        <v>26</v>
      </c>
      <c r="C143" s="46" t="s">
        <v>44</v>
      </c>
      <c r="D143" s="44" t="s">
        <v>739</v>
      </c>
      <c r="E143" s="43" t="s">
        <v>3498</v>
      </c>
      <c r="F143" s="50" t="s">
        <v>3496</v>
      </c>
      <c r="G143" s="50" t="s">
        <v>3497</v>
      </c>
      <c r="H143" s="46" t="s">
        <v>2688</v>
      </c>
      <c r="I143" s="46" t="s">
        <v>433</v>
      </c>
      <c r="J143" s="46" t="s">
        <v>1737</v>
      </c>
      <c r="K143" s="46" t="s">
        <v>2689</v>
      </c>
      <c r="L143" s="46" t="s">
        <v>2690</v>
      </c>
      <c r="M143" s="63" t="s">
        <v>4047</v>
      </c>
    </row>
    <row r="144" spans="1:13" x14ac:dyDescent="0.55000000000000004">
      <c r="A144" s="48" t="s">
        <v>19</v>
      </c>
      <c r="B144" s="48" t="s">
        <v>19</v>
      </c>
      <c r="C144" s="46" t="s">
        <v>37</v>
      </c>
      <c r="D144" s="44" t="s">
        <v>299</v>
      </c>
      <c r="E144" s="43" t="s">
        <v>3501</v>
      </c>
      <c r="F144" s="50" t="s">
        <v>3499</v>
      </c>
      <c r="G144" s="50" t="s">
        <v>3500</v>
      </c>
      <c r="H144" s="46" t="s">
        <v>2323</v>
      </c>
      <c r="I144" s="46" t="s">
        <v>299</v>
      </c>
      <c r="J144" s="46" t="s">
        <v>1737</v>
      </c>
      <c r="K144" s="46" t="s">
        <v>2324</v>
      </c>
      <c r="L144" s="46" t="s">
        <v>2325</v>
      </c>
      <c r="M144" s="63" t="s">
        <v>4047</v>
      </c>
    </row>
    <row r="145" spans="1:13" x14ac:dyDescent="0.55000000000000004">
      <c r="A145" s="48" t="s">
        <v>18</v>
      </c>
      <c r="B145" s="48" t="s">
        <v>17</v>
      </c>
      <c r="C145" s="46" t="s">
        <v>36</v>
      </c>
      <c r="D145" s="44" t="s">
        <v>1168</v>
      </c>
      <c r="E145" s="43" t="s">
        <v>3502</v>
      </c>
      <c r="F145" s="50" t="s">
        <v>3503</v>
      </c>
      <c r="G145" s="50" t="s">
        <v>3504</v>
      </c>
      <c r="H145" s="46" t="s">
        <v>2282</v>
      </c>
      <c r="I145" s="46" t="s">
        <v>2283</v>
      </c>
      <c r="J145" s="46" t="s">
        <v>1737</v>
      </c>
      <c r="K145" s="46" t="s">
        <v>2284</v>
      </c>
      <c r="L145" s="46" t="s">
        <v>2285</v>
      </c>
      <c r="M145" s="63" t="s">
        <v>4047</v>
      </c>
    </row>
    <row r="146" spans="1:13" x14ac:dyDescent="0.55000000000000004">
      <c r="A146" s="48" t="s">
        <v>14</v>
      </c>
      <c r="B146" s="48" t="s">
        <v>4</v>
      </c>
      <c r="C146" s="46" t="s">
        <v>32</v>
      </c>
      <c r="D146" s="44" t="s">
        <v>928</v>
      </c>
      <c r="E146" s="43" t="s">
        <v>931</v>
      </c>
      <c r="F146" s="44" t="s">
        <v>929</v>
      </c>
      <c r="G146" s="44" t="s">
        <v>930</v>
      </c>
      <c r="H146" s="46" t="s">
        <v>1849</v>
      </c>
      <c r="I146" s="46" t="s">
        <v>105</v>
      </c>
      <c r="J146" s="46" t="s">
        <v>1737</v>
      </c>
      <c r="K146" s="46" t="s">
        <v>1850</v>
      </c>
      <c r="L146" s="46" t="s">
        <v>1851</v>
      </c>
      <c r="M146" s="63" t="s">
        <v>4047</v>
      </c>
    </row>
    <row r="147" spans="1:13" x14ac:dyDescent="0.55000000000000004">
      <c r="A147" s="48" t="s">
        <v>14</v>
      </c>
      <c r="B147" s="48" t="s">
        <v>28</v>
      </c>
      <c r="C147" s="46" t="s">
        <v>32</v>
      </c>
      <c r="D147" s="44" t="s">
        <v>106</v>
      </c>
      <c r="E147" s="43" t="s">
        <v>3507</v>
      </c>
      <c r="F147" s="50" t="s">
        <v>3505</v>
      </c>
      <c r="G147" s="50" t="s">
        <v>3506</v>
      </c>
      <c r="H147" s="46" t="s">
        <v>1852</v>
      </c>
      <c r="I147" s="46" t="s">
        <v>106</v>
      </c>
      <c r="J147" s="46" t="s">
        <v>1737</v>
      </c>
      <c r="K147" s="46" t="s">
        <v>1853</v>
      </c>
      <c r="L147" s="46" t="s">
        <v>1854</v>
      </c>
      <c r="M147" s="63" t="s">
        <v>4047</v>
      </c>
    </row>
    <row r="148" spans="1:13" x14ac:dyDescent="0.55000000000000004">
      <c r="A148" s="48" t="s">
        <v>30</v>
      </c>
      <c r="B148" s="48" t="s">
        <v>17</v>
      </c>
      <c r="C148" s="46" t="s">
        <v>41</v>
      </c>
      <c r="D148" s="44" t="s">
        <v>611</v>
      </c>
      <c r="E148" s="43" t="s">
        <v>3510</v>
      </c>
      <c r="F148" s="50" t="s">
        <v>3508</v>
      </c>
      <c r="G148" s="50" t="s">
        <v>3509</v>
      </c>
      <c r="H148" s="46" t="s">
        <v>3233</v>
      </c>
      <c r="I148" s="46" t="s">
        <v>611</v>
      </c>
      <c r="J148" s="46" t="s">
        <v>1737</v>
      </c>
      <c r="K148" s="46" t="s">
        <v>3234</v>
      </c>
      <c r="L148" s="46" t="s">
        <v>3235</v>
      </c>
      <c r="M148" s="63" t="s">
        <v>4047</v>
      </c>
    </row>
    <row r="149" spans="1:13" x14ac:dyDescent="0.55000000000000004">
      <c r="A149" s="48" t="s">
        <v>28</v>
      </c>
      <c r="B149" s="48" t="s">
        <v>19</v>
      </c>
      <c r="C149" s="46" t="s">
        <v>49</v>
      </c>
      <c r="D149" s="44" t="s">
        <v>575</v>
      </c>
      <c r="E149" s="43" t="s">
        <v>4057</v>
      </c>
      <c r="F149" s="50" t="s">
        <v>4058</v>
      </c>
      <c r="G149" s="44" t="s">
        <v>1596</v>
      </c>
      <c r="H149" s="46" t="s">
        <v>4286</v>
      </c>
      <c r="I149" s="46" t="s">
        <v>575</v>
      </c>
      <c r="J149" s="46" t="s">
        <v>1737</v>
      </c>
      <c r="K149" s="46" t="s">
        <v>3119</v>
      </c>
      <c r="L149" s="46" t="s">
        <v>3120</v>
      </c>
      <c r="M149" s="63" t="s">
        <v>4047</v>
      </c>
    </row>
    <row r="150" spans="1:13" x14ac:dyDescent="0.55000000000000004">
      <c r="A150" s="48" t="s">
        <v>25</v>
      </c>
      <c r="B150" s="48" t="s">
        <v>3</v>
      </c>
      <c r="C150" s="46" t="s">
        <v>44</v>
      </c>
      <c r="D150" s="44" t="s">
        <v>740</v>
      </c>
      <c r="E150" s="43" t="s">
        <v>4056</v>
      </c>
      <c r="F150" s="50" t="s">
        <v>3511</v>
      </c>
      <c r="G150" s="50" t="s">
        <v>3512</v>
      </c>
      <c r="H150" s="46" t="s">
        <v>2691</v>
      </c>
      <c r="I150" s="46" t="s">
        <v>434</v>
      </c>
      <c r="J150" s="46" t="s">
        <v>1737</v>
      </c>
      <c r="K150" s="46" t="s">
        <v>2692</v>
      </c>
      <c r="L150" s="46" t="s">
        <v>2693</v>
      </c>
      <c r="M150" s="63" t="s">
        <v>4047</v>
      </c>
    </row>
    <row r="151" spans="1:13" x14ac:dyDescent="0.55000000000000004">
      <c r="A151" s="48" t="s">
        <v>15</v>
      </c>
      <c r="B151" s="48" t="s">
        <v>26</v>
      </c>
      <c r="C151" s="46" t="s">
        <v>33</v>
      </c>
      <c r="D151" s="44" t="s">
        <v>218</v>
      </c>
      <c r="E151" s="43" t="s">
        <v>1033</v>
      </c>
      <c r="F151" s="44" t="s">
        <v>1031</v>
      </c>
      <c r="G151" s="44" t="s">
        <v>1032</v>
      </c>
      <c r="H151" s="46" t="s">
        <v>678</v>
      </c>
      <c r="I151" s="46" t="s">
        <v>218</v>
      </c>
      <c r="J151" s="46" t="s">
        <v>1737</v>
      </c>
      <c r="K151" s="46" t="s">
        <v>2032</v>
      </c>
      <c r="L151" s="46" t="s">
        <v>2033</v>
      </c>
      <c r="M151" s="63" t="s">
        <v>4047</v>
      </c>
    </row>
    <row r="152" spans="1:13" x14ac:dyDescent="0.55000000000000004">
      <c r="A152" s="48" t="s">
        <v>22</v>
      </c>
      <c r="B152" s="48" t="s">
        <v>21</v>
      </c>
      <c r="C152" s="46" t="s">
        <v>40</v>
      </c>
      <c r="D152" s="44" t="s">
        <v>371</v>
      </c>
      <c r="E152" s="43" t="s">
        <v>3514</v>
      </c>
      <c r="F152" s="50" t="s">
        <v>3513</v>
      </c>
      <c r="G152" s="50" t="s">
        <v>3515</v>
      </c>
      <c r="H152" s="46" t="s">
        <v>2496</v>
      </c>
      <c r="I152" s="46" t="s">
        <v>371</v>
      </c>
      <c r="J152" s="46" t="s">
        <v>1737</v>
      </c>
      <c r="K152" s="46" t="s">
        <v>2497</v>
      </c>
      <c r="L152" s="46" t="s">
        <v>2498</v>
      </c>
      <c r="M152" s="63" t="s">
        <v>4047</v>
      </c>
    </row>
    <row r="153" spans="1:13" x14ac:dyDescent="0.55000000000000004">
      <c r="A153" s="48" t="s">
        <v>15</v>
      </c>
      <c r="B153" s="48" t="s">
        <v>3</v>
      </c>
      <c r="C153" s="46" t="s">
        <v>33</v>
      </c>
      <c r="D153" s="44" t="s">
        <v>219</v>
      </c>
      <c r="E153" s="43" t="s">
        <v>3689</v>
      </c>
      <c r="F153" s="50" t="s">
        <v>3690</v>
      </c>
      <c r="G153" s="50" t="s">
        <v>3516</v>
      </c>
      <c r="H153" s="46" t="s">
        <v>679</v>
      </c>
      <c r="I153" s="46" t="s">
        <v>219</v>
      </c>
      <c r="J153" s="46" t="s">
        <v>1737</v>
      </c>
      <c r="K153" s="46" t="s">
        <v>2034</v>
      </c>
      <c r="L153" s="46" t="s">
        <v>2035</v>
      </c>
      <c r="M153" s="63" t="s">
        <v>4047</v>
      </c>
    </row>
    <row r="154" spans="1:13" x14ac:dyDescent="0.55000000000000004">
      <c r="A154" s="48" t="s">
        <v>26</v>
      </c>
      <c r="B154" s="48" t="s">
        <v>23</v>
      </c>
      <c r="C154" s="46" t="s">
        <v>46</v>
      </c>
      <c r="D154" s="44" t="s">
        <v>481</v>
      </c>
      <c r="E154" s="43" t="s">
        <v>3519</v>
      </c>
      <c r="F154" s="50" t="s">
        <v>3517</v>
      </c>
      <c r="G154" s="50" t="s">
        <v>3518</v>
      </c>
      <c r="H154" s="46" t="s">
        <v>2832</v>
      </c>
      <c r="I154" s="46" t="s">
        <v>481</v>
      </c>
      <c r="J154" s="46" t="s">
        <v>1737</v>
      </c>
      <c r="K154" s="46" t="s">
        <v>2833</v>
      </c>
      <c r="L154" s="46" t="s">
        <v>2834</v>
      </c>
      <c r="M154" s="70" t="s">
        <v>4047</v>
      </c>
    </row>
    <row r="155" spans="1:13" x14ac:dyDescent="0.55000000000000004">
      <c r="A155" s="48" t="s">
        <v>12</v>
      </c>
      <c r="B155" s="48" t="s">
        <v>22</v>
      </c>
      <c r="C155" s="46" t="s">
        <v>13</v>
      </c>
      <c r="D155" s="44" t="s">
        <v>74</v>
      </c>
      <c r="E155" s="43" t="s">
        <v>876</v>
      </c>
      <c r="F155" s="44" t="s">
        <v>874</v>
      </c>
      <c r="G155" s="44" t="s">
        <v>875</v>
      </c>
      <c r="H155" s="46" t="s">
        <v>1763</v>
      </c>
      <c r="I155" s="46" t="s">
        <v>74</v>
      </c>
      <c r="J155" s="46" t="s">
        <v>1737</v>
      </c>
      <c r="K155" s="46" t="s">
        <v>1764</v>
      </c>
      <c r="L155" s="46" t="s">
        <v>1765</v>
      </c>
      <c r="M155" s="63" t="s">
        <v>4047</v>
      </c>
    </row>
    <row r="156" spans="1:13" x14ac:dyDescent="0.55000000000000004">
      <c r="A156" s="48" t="s">
        <v>14</v>
      </c>
      <c r="B156" s="48" t="s">
        <v>29</v>
      </c>
      <c r="C156" s="46" t="s">
        <v>32</v>
      </c>
      <c r="D156" s="44" t="s">
        <v>107</v>
      </c>
      <c r="E156" s="43" t="s">
        <v>3520</v>
      </c>
      <c r="F156" s="50" t="s">
        <v>3521</v>
      </c>
      <c r="G156" s="50" t="s">
        <v>3522</v>
      </c>
      <c r="H156" s="46" t="s">
        <v>1855</v>
      </c>
      <c r="I156" s="46" t="s">
        <v>107</v>
      </c>
      <c r="J156" s="46" t="s">
        <v>1737</v>
      </c>
      <c r="K156" s="46" t="s">
        <v>1856</v>
      </c>
      <c r="L156" s="46" t="s">
        <v>1857</v>
      </c>
      <c r="M156" s="63" t="s">
        <v>4047</v>
      </c>
    </row>
    <row r="157" spans="1:13" x14ac:dyDescent="0.55000000000000004">
      <c r="A157" s="48" t="s">
        <v>29</v>
      </c>
      <c r="B157" s="48" t="s">
        <v>17</v>
      </c>
      <c r="C157" s="46" t="s">
        <v>51</v>
      </c>
      <c r="D157" s="44" t="s">
        <v>1630</v>
      </c>
      <c r="E157" s="43" t="s">
        <v>3523</v>
      </c>
      <c r="F157" s="50" t="s">
        <v>3524</v>
      </c>
      <c r="G157" s="50" t="s">
        <v>3525</v>
      </c>
      <c r="H157" s="46" t="s">
        <v>3170</v>
      </c>
      <c r="I157" s="46" t="s">
        <v>3171</v>
      </c>
      <c r="J157" s="46" t="s">
        <v>1737</v>
      </c>
      <c r="K157" s="46" t="s">
        <v>3172</v>
      </c>
      <c r="L157" s="46" t="s">
        <v>3173</v>
      </c>
      <c r="M157" s="63" t="s">
        <v>4047</v>
      </c>
    </row>
    <row r="158" spans="1:13" x14ac:dyDescent="0.55000000000000004">
      <c r="A158" s="48" t="s">
        <v>29</v>
      </c>
      <c r="B158" s="48" t="s">
        <v>18</v>
      </c>
      <c r="C158" s="46" t="s">
        <v>51</v>
      </c>
      <c r="D158" s="44" t="s">
        <v>828</v>
      </c>
      <c r="E158" s="43" t="s">
        <v>3360</v>
      </c>
      <c r="F158" s="44" t="s">
        <v>1631</v>
      </c>
      <c r="G158" s="44" t="s">
        <v>1632</v>
      </c>
      <c r="H158" s="46" t="s">
        <v>3174</v>
      </c>
      <c r="I158" s="46" t="s">
        <v>334</v>
      </c>
      <c r="J158" s="46" t="s">
        <v>1737</v>
      </c>
      <c r="K158" s="46" t="s">
        <v>3175</v>
      </c>
      <c r="L158" s="46" t="s">
        <v>3176</v>
      </c>
      <c r="M158" s="63" t="s">
        <v>4047</v>
      </c>
    </row>
    <row r="159" spans="1:13" x14ac:dyDescent="0.55000000000000004">
      <c r="A159" s="48" t="s">
        <v>14</v>
      </c>
      <c r="B159" s="48" t="s">
        <v>30</v>
      </c>
      <c r="C159" s="46" t="s">
        <v>32</v>
      </c>
      <c r="D159" s="44" t="s">
        <v>108</v>
      </c>
      <c r="E159" s="43" t="s">
        <v>934</v>
      </c>
      <c r="F159" s="44" t="s">
        <v>932</v>
      </c>
      <c r="G159" s="44" t="s">
        <v>933</v>
      </c>
      <c r="H159" s="46" t="s">
        <v>1858</v>
      </c>
      <c r="I159" s="46" t="s">
        <v>108</v>
      </c>
      <c r="J159" s="46" t="s">
        <v>1737</v>
      </c>
      <c r="K159" s="46" t="s">
        <v>1859</v>
      </c>
      <c r="L159" s="46" t="s">
        <v>1860</v>
      </c>
      <c r="M159" s="63" t="s">
        <v>4047</v>
      </c>
    </row>
    <row r="160" spans="1:13" x14ac:dyDescent="0.55000000000000004">
      <c r="A160" s="48" t="s">
        <v>22</v>
      </c>
      <c r="B160" s="48" t="s">
        <v>22</v>
      </c>
      <c r="C160" s="46" t="s">
        <v>40</v>
      </c>
      <c r="D160" s="44" t="s">
        <v>1222</v>
      </c>
      <c r="E160" s="43" t="s">
        <v>3526</v>
      </c>
      <c r="F160" s="50" t="s">
        <v>3527</v>
      </c>
      <c r="G160" s="44" t="s">
        <v>901</v>
      </c>
      <c r="H160" s="46" t="s">
        <v>2499</v>
      </c>
      <c r="I160" s="46" t="s">
        <v>2500</v>
      </c>
      <c r="J160" s="46" t="s">
        <v>1737</v>
      </c>
      <c r="K160" s="46" t="s">
        <v>2501</v>
      </c>
      <c r="L160" s="46" t="s">
        <v>2502</v>
      </c>
      <c r="M160" s="63" t="s">
        <v>4047</v>
      </c>
    </row>
    <row r="161" spans="1:13" x14ac:dyDescent="0.55000000000000004">
      <c r="A161" s="48" t="s">
        <v>28</v>
      </c>
      <c r="B161" s="48" t="s">
        <v>20</v>
      </c>
      <c r="C161" s="46" t="s">
        <v>49</v>
      </c>
      <c r="D161" s="44" t="s">
        <v>1222</v>
      </c>
      <c r="E161" s="43" t="s">
        <v>1598</v>
      </c>
      <c r="F161" s="44" t="s">
        <v>1597</v>
      </c>
      <c r="G161" s="44" t="s">
        <v>901</v>
      </c>
      <c r="H161" s="46" t="s">
        <v>3121</v>
      </c>
      <c r="I161" s="46" t="s">
        <v>49</v>
      </c>
      <c r="J161" s="46" t="s">
        <v>1737</v>
      </c>
      <c r="K161" s="46" t="s">
        <v>3122</v>
      </c>
      <c r="L161" s="46" t="s">
        <v>3123</v>
      </c>
      <c r="M161" s="63" t="s">
        <v>4047</v>
      </c>
    </row>
    <row r="162" spans="1:13" x14ac:dyDescent="0.55000000000000004">
      <c r="A162" s="48" t="s">
        <v>31</v>
      </c>
      <c r="B162" s="48" t="s">
        <v>17</v>
      </c>
      <c r="C162" s="46" t="s">
        <v>50</v>
      </c>
      <c r="D162" s="44" t="s">
        <v>1222</v>
      </c>
      <c r="E162" s="43" t="s">
        <v>1696</v>
      </c>
      <c r="F162" s="44" t="s">
        <v>1694</v>
      </c>
      <c r="G162" s="44" t="s">
        <v>1695</v>
      </c>
      <c r="H162" s="46" t="s">
        <v>3290</v>
      </c>
      <c r="I162" s="46" t="s">
        <v>3291</v>
      </c>
      <c r="J162" s="46" t="s">
        <v>1737</v>
      </c>
      <c r="K162" s="46" t="s">
        <v>3292</v>
      </c>
      <c r="L162" s="46" t="s">
        <v>3293</v>
      </c>
      <c r="M162" s="63" t="s">
        <v>4047</v>
      </c>
    </row>
    <row r="163" spans="1:13" x14ac:dyDescent="0.55000000000000004">
      <c r="A163" s="48" t="s">
        <v>20</v>
      </c>
      <c r="B163" s="48" t="s">
        <v>17</v>
      </c>
      <c r="C163" s="46" t="s">
        <v>38</v>
      </c>
      <c r="D163" s="44" t="s">
        <v>1222</v>
      </c>
      <c r="E163" s="43" t="s">
        <v>3359</v>
      </c>
      <c r="F163" s="44" t="s">
        <v>1223</v>
      </c>
      <c r="G163" s="44" t="s">
        <v>1224</v>
      </c>
      <c r="H163" s="46" t="s">
        <v>4284</v>
      </c>
      <c r="I163" s="46" t="s">
        <v>341</v>
      </c>
      <c r="J163" s="46" t="s">
        <v>1737</v>
      </c>
      <c r="K163" s="76" t="s">
        <v>4285</v>
      </c>
      <c r="L163" s="46" t="s">
        <v>2383</v>
      </c>
      <c r="M163" s="75" t="s">
        <v>4047</v>
      </c>
    </row>
    <row r="164" spans="1:13" x14ac:dyDescent="0.55000000000000004">
      <c r="A164" s="48" t="s">
        <v>29</v>
      </c>
      <c r="B164" s="48" t="s">
        <v>19</v>
      </c>
      <c r="C164" s="46" t="s">
        <v>51</v>
      </c>
      <c r="D164" s="44" t="s">
        <v>1633</v>
      </c>
      <c r="E164" s="43" t="s">
        <v>4133</v>
      </c>
      <c r="F164" s="50" t="s">
        <v>4131</v>
      </c>
      <c r="G164" s="50" t="s">
        <v>4132</v>
      </c>
      <c r="H164" s="46" t="s">
        <v>829</v>
      </c>
      <c r="I164" s="46" t="s">
        <v>598</v>
      </c>
      <c r="J164" s="46" t="s">
        <v>1737</v>
      </c>
      <c r="K164" s="46" t="s">
        <v>3162</v>
      </c>
      <c r="L164" s="46" t="s">
        <v>3177</v>
      </c>
      <c r="M164" s="63" t="s">
        <v>4047</v>
      </c>
    </row>
    <row r="165" spans="1:13" x14ac:dyDescent="0.55000000000000004">
      <c r="A165" s="48" t="s">
        <v>25</v>
      </c>
      <c r="B165" s="48" t="s">
        <v>27</v>
      </c>
      <c r="C165" s="46" t="s">
        <v>44</v>
      </c>
      <c r="D165" s="44" t="s">
        <v>741</v>
      </c>
      <c r="E165" s="43" t="s">
        <v>3363</v>
      </c>
      <c r="F165" s="44" t="s">
        <v>1364</v>
      </c>
      <c r="G165" s="44" t="s">
        <v>1365</v>
      </c>
      <c r="H165" s="46" t="s">
        <v>2694</v>
      </c>
      <c r="I165" s="46" t="s">
        <v>2695</v>
      </c>
      <c r="J165" s="46" t="s">
        <v>1737</v>
      </c>
      <c r="K165" s="46" t="s">
        <v>2696</v>
      </c>
      <c r="L165" s="46" t="s">
        <v>2697</v>
      </c>
      <c r="M165" s="63" t="s">
        <v>4047</v>
      </c>
    </row>
    <row r="166" spans="1:13" x14ac:dyDescent="0.55000000000000004">
      <c r="A166" s="48" t="s">
        <v>25</v>
      </c>
      <c r="B166" s="48" t="s">
        <v>4</v>
      </c>
      <c r="C166" s="46" t="s">
        <v>44</v>
      </c>
      <c r="D166" s="44" t="s">
        <v>742</v>
      </c>
      <c r="E166" s="43" t="s">
        <v>1368</v>
      </c>
      <c r="F166" s="44" t="s">
        <v>1366</v>
      </c>
      <c r="G166" s="44" t="s">
        <v>1367</v>
      </c>
      <c r="H166" s="46" t="s">
        <v>722</v>
      </c>
      <c r="I166" s="46" t="s">
        <v>2695</v>
      </c>
      <c r="J166" s="46" t="s">
        <v>1737</v>
      </c>
      <c r="K166" s="46" t="s">
        <v>2698</v>
      </c>
      <c r="L166" s="46" t="s">
        <v>2699</v>
      </c>
      <c r="M166" s="63" t="s">
        <v>4047</v>
      </c>
    </row>
    <row r="167" spans="1:13" x14ac:dyDescent="0.55000000000000004">
      <c r="A167" s="48" t="s">
        <v>31</v>
      </c>
      <c r="B167" s="48" t="s">
        <v>18</v>
      </c>
      <c r="C167" s="46" t="s">
        <v>50</v>
      </c>
      <c r="D167" s="44" t="s">
        <v>630</v>
      </c>
      <c r="E167" s="43" t="s">
        <v>1699</v>
      </c>
      <c r="F167" s="44" t="s">
        <v>1697</v>
      </c>
      <c r="G167" s="44" t="s">
        <v>1698</v>
      </c>
      <c r="H167" s="46" t="s">
        <v>3294</v>
      </c>
      <c r="I167" s="46" t="s">
        <v>3295</v>
      </c>
      <c r="J167" s="46" t="s">
        <v>1737</v>
      </c>
      <c r="K167" s="46" t="s">
        <v>3296</v>
      </c>
      <c r="L167" s="46" t="s">
        <v>3297</v>
      </c>
      <c r="M167" s="63" t="s">
        <v>4047</v>
      </c>
    </row>
    <row r="168" spans="1:13" x14ac:dyDescent="0.55000000000000004">
      <c r="A168" s="48" t="s">
        <v>22</v>
      </c>
      <c r="B168" s="48" t="s">
        <v>23</v>
      </c>
      <c r="C168" s="46" t="s">
        <v>40</v>
      </c>
      <c r="D168" s="44" t="s">
        <v>372</v>
      </c>
      <c r="E168" s="43" t="s">
        <v>3529</v>
      </c>
      <c r="F168" s="50" t="s">
        <v>3528</v>
      </c>
      <c r="G168" s="44" t="s">
        <v>901</v>
      </c>
      <c r="H168" s="46" t="s">
        <v>2503</v>
      </c>
      <c r="I168" s="46" t="s">
        <v>372</v>
      </c>
      <c r="J168" s="46" t="s">
        <v>1737</v>
      </c>
      <c r="K168" s="46" t="s">
        <v>2504</v>
      </c>
      <c r="L168" s="46" t="s">
        <v>2505</v>
      </c>
      <c r="M168" s="63" t="s">
        <v>4047</v>
      </c>
    </row>
    <row r="169" spans="1:13" x14ac:dyDescent="0.55000000000000004">
      <c r="A169" s="48" t="s">
        <v>12</v>
      </c>
      <c r="B169" s="48" t="s">
        <v>23</v>
      </c>
      <c r="C169" s="46" t="s">
        <v>13</v>
      </c>
      <c r="D169" s="44" t="s">
        <v>75</v>
      </c>
      <c r="E169" s="43" t="s">
        <v>3365</v>
      </c>
      <c r="F169" s="44" t="s">
        <v>877</v>
      </c>
      <c r="G169" s="44" t="s">
        <v>878</v>
      </c>
      <c r="H169" s="46" t="s">
        <v>1766</v>
      </c>
      <c r="I169" s="46" t="s">
        <v>75</v>
      </c>
      <c r="J169" s="46" t="s">
        <v>1737</v>
      </c>
      <c r="K169" s="46" t="s">
        <v>1767</v>
      </c>
      <c r="L169" s="46" t="s">
        <v>1768</v>
      </c>
      <c r="M169" s="63" t="s">
        <v>4047</v>
      </c>
    </row>
    <row r="170" spans="1:13" x14ac:dyDescent="0.55000000000000004">
      <c r="A170" s="48" t="s">
        <v>14</v>
      </c>
      <c r="B170" s="48" t="s">
        <v>31</v>
      </c>
      <c r="C170" s="46" t="s">
        <v>32</v>
      </c>
      <c r="D170" s="44" t="s">
        <v>661</v>
      </c>
      <c r="E170" s="54" t="s">
        <v>3539</v>
      </c>
      <c r="F170" s="50" t="s">
        <v>3537</v>
      </c>
      <c r="G170" s="50" t="s">
        <v>3538</v>
      </c>
      <c r="H170" s="46" t="s">
        <v>662</v>
      </c>
      <c r="I170" s="46" t="s">
        <v>109</v>
      </c>
      <c r="J170" s="46" t="s">
        <v>1737</v>
      </c>
      <c r="K170" s="46" t="s">
        <v>1861</v>
      </c>
      <c r="L170" s="46" t="s">
        <v>1862</v>
      </c>
      <c r="M170" s="63" t="s">
        <v>4047</v>
      </c>
    </row>
    <row r="171" spans="1:13" x14ac:dyDescent="0.55000000000000004">
      <c r="A171" s="48" t="s">
        <v>30</v>
      </c>
      <c r="B171" s="48" t="s">
        <v>18</v>
      </c>
      <c r="C171" s="46" t="s">
        <v>41</v>
      </c>
      <c r="D171" s="44" t="s">
        <v>612</v>
      </c>
      <c r="E171" s="43" t="s">
        <v>1674</v>
      </c>
      <c r="F171" s="44" t="s">
        <v>1672</v>
      </c>
      <c r="G171" s="44" t="s">
        <v>1673</v>
      </c>
      <c r="H171" s="46" t="s">
        <v>3236</v>
      </c>
      <c r="I171" s="46" t="s">
        <v>612</v>
      </c>
      <c r="J171" s="46" t="s">
        <v>1737</v>
      </c>
      <c r="K171" s="46" t="s">
        <v>3237</v>
      </c>
      <c r="L171" s="46" t="s">
        <v>3238</v>
      </c>
      <c r="M171" s="63" t="s">
        <v>4047</v>
      </c>
    </row>
    <row r="172" spans="1:13" x14ac:dyDescent="0.55000000000000004">
      <c r="A172" s="48" t="s">
        <v>16</v>
      </c>
      <c r="B172" s="48" t="s">
        <v>25</v>
      </c>
      <c r="C172" s="46" t="s">
        <v>34</v>
      </c>
      <c r="D172" s="44" t="s">
        <v>255</v>
      </c>
      <c r="E172" s="43" t="s">
        <v>3352</v>
      </c>
      <c r="F172" s="44" t="s">
        <v>1095</v>
      </c>
      <c r="G172" s="44" t="s">
        <v>1096</v>
      </c>
      <c r="H172" s="46" t="s">
        <v>2147</v>
      </c>
      <c r="I172" s="46" t="s">
        <v>255</v>
      </c>
      <c r="J172" s="46" t="s">
        <v>1737</v>
      </c>
      <c r="K172" s="46" t="s">
        <v>2148</v>
      </c>
      <c r="L172" s="46" t="s">
        <v>2149</v>
      </c>
      <c r="M172" s="63" t="s">
        <v>4047</v>
      </c>
    </row>
    <row r="173" spans="1:13" x14ac:dyDescent="0.55000000000000004">
      <c r="A173" s="48" t="s">
        <v>20</v>
      </c>
      <c r="B173" s="48" t="s">
        <v>18</v>
      </c>
      <c r="C173" s="46" t="s">
        <v>38</v>
      </c>
      <c r="D173" s="44" t="s">
        <v>1225</v>
      </c>
      <c r="E173" s="43" t="s">
        <v>1228</v>
      </c>
      <c r="F173" s="44" t="s">
        <v>1226</v>
      </c>
      <c r="G173" s="44" t="s">
        <v>1227</v>
      </c>
      <c r="H173" s="46" t="s">
        <v>2384</v>
      </c>
      <c r="I173" s="46" t="s">
        <v>335</v>
      </c>
      <c r="J173" s="46" t="s">
        <v>1737</v>
      </c>
      <c r="K173" s="46" t="s">
        <v>2385</v>
      </c>
      <c r="L173" s="46" t="s">
        <v>2386</v>
      </c>
      <c r="M173" s="63" t="s">
        <v>4047</v>
      </c>
    </row>
    <row r="174" spans="1:13" x14ac:dyDescent="0.55000000000000004">
      <c r="A174" s="48" t="s">
        <v>22</v>
      </c>
      <c r="B174" s="48" t="s">
        <v>24</v>
      </c>
      <c r="C174" s="46" t="s">
        <v>40</v>
      </c>
      <c r="D174" s="50" t="s">
        <v>373</v>
      </c>
      <c r="E174" s="54" t="s">
        <v>3542</v>
      </c>
      <c r="F174" s="50" t="s">
        <v>3540</v>
      </c>
      <c r="G174" s="50" t="s">
        <v>3541</v>
      </c>
      <c r="H174" s="46" t="s">
        <v>675</v>
      </c>
      <c r="I174" s="46" t="s">
        <v>373</v>
      </c>
      <c r="J174" s="46" t="s">
        <v>1737</v>
      </c>
      <c r="K174" s="46" t="s">
        <v>2506</v>
      </c>
      <c r="L174" s="46" t="s">
        <v>2507</v>
      </c>
      <c r="M174" s="63" t="s">
        <v>4047</v>
      </c>
    </row>
    <row r="175" spans="1:13" x14ac:dyDescent="0.55000000000000004">
      <c r="A175" s="48" t="s">
        <v>19</v>
      </c>
      <c r="B175" s="48" t="s">
        <v>20</v>
      </c>
      <c r="C175" s="46" t="s">
        <v>37</v>
      </c>
      <c r="D175" s="44" t="s">
        <v>315</v>
      </c>
      <c r="E175" s="43" t="s">
        <v>3545</v>
      </c>
      <c r="F175" s="50" t="s">
        <v>3543</v>
      </c>
      <c r="G175" s="50" t="s">
        <v>3544</v>
      </c>
      <c r="H175" s="46" t="s">
        <v>2326</v>
      </c>
      <c r="I175" s="46" t="s">
        <v>315</v>
      </c>
      <c r="J175" s="46" t="s">
        <v>1737</v>
      </c>
      <c r="K175" s="46" t="s">
        <v>2327</v>
      </c>
      <c r="L175" s="46" t="s">
        <v>2328</v>
      </c>
      <c r="M175" s="63" t="s">
        <v>4047</v>
      </c>
    </row>
    <row r="176" spans="1:13" x14ac:dyDescent="0.55000000000000004">
      <c r="A176" s="48" t="s">
        <v>14</v>
      </c>
      <c r="B176" s="48" t="s">
        <v>86</v>
      </c>
      <c r="C176" s="46" t="s">
        <v>32</v>
      </c>
      <c r="D176" s="44" t="s">
        <v>110</v>
      </c>
      <c r="E176" s="43" t="s">
        <v>937</v>
      </c>
      <c r="F176" s="44" t="s">
        <v>935</v>
      </c>
      <c r="G176" s="44" t="s">
        <v>936</v>
      </c>
      <c r="H176" s="46" t="s">
        <v>1863</v>
      </c>
      <c r="I176" s="46" t="s">
        <v>110</v>
      </c>
      <c r="J176" s="46" t="s">
        <v>1737</v>
      </c>
      <c r="K176" s="46" t="s">
        <v>1864</v>
      </c>
      <c r="L176" s="46" t="s">
        <v>1865</v>
      </c>
      <c r="M176" s="63" t="s">
        <v>4047</v>
      </c>
    </row>
    <row r="177" spans="1:13" x14ac:dyDescent="0.55000000000000004">
      <c r="A177" s="48" t="s">
        <v>16</v>
      </c>
      <c r="B177" s="48" t="s">
        <v>26</v>
      </c>
      <c r="C177" s="46" t="s">
        <v>34</v>
      </c>
      <c r="D177" s="44" t="s">
        <v>1097</v>
      </c>
      <c r="E177" s="50"/>
      <c r="F177" s="44" t="s">
        <v>1098</v>
      </c>
      <c r="G177" s="44" t="s">
        <v>1099</v>
      </c>
      <c r="H177" s="46" t="s">
        <v>2150</v>
      </c>
      <c r="I177" s="46" t="s">
        <v>256</v>
      </c>
      <c r="J177" s="46" t="s">
        <v>1737</v>
      </c>
      <c r="K177" s="46" t="s">
        <v>2130</v>
      </c>
      <c r="L177" s="46" t="s">
        <v>2151</v>
      </c>
      <c r="M177" s="63" t="s">
        <v>4047</v>
      </c>
    </row>
    <row r="178" spans="1:13" x14ac:dyDescent="0.55000000000000004">
      <c r="A178" s="48" t="s">
        <v>16</v>
      </c>
      <c r="B178" s="48" t="s">
        <v>3</v>
      </c>
      <c r="C178" s="46" t="s">
        <v>34</v>
      </c>
      <c r="D178" s="50" t="s">
        <v>257</v>
      </c>
      <c r="E178" s="56" t="s">
        <v>3546</v>
      </c>
      <c r="F178" s="50" t="s">
        <v>3547</v>
      </c>
      <c r="G178" s="50" t="s">
        <v>3548</v>
      </c>
      <c r="H178" s="46" t="s">
        <v>691</v>
      </c>
      <c r="I178" s="46" t="s">
        <v>2152</v>
      </c>
      <c r="J178" s="46" t="s">
        <v>1737</v>
      </c>
      <c r="K178" s="46" t="s">
        <v>2153</v>
      </c>
      <c r="L178" s="46" t="s">
        <v>2154</v>
      </c>
      <c r="M178" s="63" t="s">
        <v>4047</v>
      </c>
    </row>
    <row r="179" spans="1:13" x14ac:dyDescent="0.55000000000000004">
      <c r="A179" s="48" t="s">
        <v>28</v>
      </c>
      <c r="B179" s="48" t="s">
        <v>21</v>
      </c>
      <c r="C179" s="46" t="s">
        <v>49</v>
      </c>
      <c r="D179" s="44" t="s">
        <v>576</v>
      </c>
      <c r="E179" s="43" t="s">
        <v>1601</v>
      </c>
      <c r="F179" s="44" t="s">
        <v>1599</v>
      </c>
      <c r="G179" s="44" t="s">
        <v>1600</v>
      </c>
      <c r="H179" s="46" t="s">
        <v>3124</v>
      </c>
      <c r="I179" s="46" t="s">
        <v>576</v>
      </c>
      <c r="J179" s="46" t="s">
        <v>1737</v>
      </c>
      <c r="K179" s="46" t="s">
        <v>3125</v>
      </c>
      <c r="L179" s="46" t="s">
        <v>3126</v>
      </c>
      <c r="M179" s="63" t="s">
        <v>4047</v>
      </c>
    </row>
    <row r="180" spans="1:13" x14ac:dyDescent="0.55000000000000004">
      <c r="A180" s="48" t="s">
        <v>29</v>
      </c>
      <c r="B180" s="48" t="s">
        <v>20</v>
      </c>
      <c r="C180" s="46" t="s">
        <v>51</v>
      </c>
      <c r="D180" s="44" t="s">
        <v>830</v>
      </c>
      <c r="E180" s="43" t="s">
        <v>1636</v>
      </c>
      <c r="F180" s="44" t="s">
        <v>1634</v>
      </c>
      <c r="G180" s="44" t="s">
        <v>1635</v>
      </c>
      <c r="H180" s="46" t="s">
        <v>3178</v>
      </c>
      <c r="I180" s="46" t="s">
        <v>3179</v>
      </c>
      <c r="J180" s="46" t="s">
        <v>1737</v>
      </c>
      <c r="K180" s="46" t="s">
        <v>3180</v>
      </c>
      <c r="L180" s="46" t="s">
        <v>3181</v>
      </c>
      <c r="M180" s="63" t="s">
        <v>4047</v>
      </c>
    </row>
    <row r="181" spans="1:13" x14ac:dyDescent="0.55000000000000004">
      <c r="A181" s="48" t="s">
        <v>18</v>
      </c>
      <c r="B181" s="48" t="s">
        <v>18</v>
      </c>
      <c r="C181" s="46" t="s">
        <v>36</v>
      </c>
      <c r="D181" s="44" t="s">
        <v>300</v>
      </c>
      <c r="E181" s="54" t="s">
        <v>3549</v>
      </c>
      <c r="F181" s="50" t="s">
        <v>3550</v>
      </c>
      <c r="G181" s="50" t="s">
        <v>3551</v>
      </c>
      <c r="H181" s="46" t="s">
        <v>2286</v>
      </c>
      <c r="I181" s="46" t="s">
        <v>300</v>
      </c>
      <c r="J181" s="46" t="s">
        <v>1737</v>
      </c>
      <c r="K181" s="46" t="s">
        <v>2287</v>
      </c>
      <c r="L181" s="46" t="s">
        <v>2288</v>
      </c>
      <c r="M181" s="63" t="s">
        <v>4047</v>
      </c>
    </row>
    <row r="182" spans="1:13" x14ac:dyDescent="0.55000000000000004">
      <c r="A182" s="48" t="s">
        <v>31</v>
      </c>
      <c r="B182" s="48" t="s">
        <v>19</v>
      </c>
      <c r="C182" s="46" t="s">
        <v>50</v>
      </c>
      <c r="D182" s="44" t="s">
        <v>1229</v>
      </c>
      <c r="E182" s="54" t="s">
        <v>3552</v>
      </c>
      <c r="F182" s="50" t="s">
        <v>3553</v>
      </c>
      <c r="G182" s="50" t="s">
        <v>3554</v>
      </c>
      <c r="H182" s="46" t="s">
        <v>3298</v>
      </c>
      <c r="I182" s="46" t="s">
        <v>3299</v>
      </c>
      <c r="J182" s="46" t="s">
        <v>1737</v>
      </c>
      <c r="K182" s="46" t="s">
        <v>3300</v>
      </c>
      <c r="L182" s="46" t="s">
        <v>3301</v>
      </c>
      <c r="M182" s="63" t="s">
        <v>4047</v>
      </c>
    </row>
    <row r="183" spans="1:13" x14ac:dyDescent="0.55000000000000004">
      <c r="A183" s="48" t="s">
        <v>20</v>
      </c>
      <c r="B183" s="48" t="s">
        <v>19</v>
      </c>
      <c r="C183" s="46" t="s">
        <v>38</v>
      </c>
      <c r="D183" s="44" t="s">
        <v>1229</v>
      </c>
      <c r="E183" s="43" t="s">
        <v>1232</v>
      </c>
      <c r="F183" s="44" t="s">
        <v>1230</v>
      </c>
      <c r="G183" s="44" t="s">
        <v>1231</v>
      </c>
      <c r="H183" s="46" t="s">
        <v>2387</v>
      </c>
      <c r="I183" s="46" t="s">
        <v>2388</v>
      </c>
      <c r="J183" s="46" t="s">
        <v>1737</v>
      </c>
      <c r="K183" s="46" t="s">
        <v>2389</v>
      </c>
      <c r="L183" s="46" t="s">
        <v>2390</v>
      </c>
      <c r="M183" s="63" t="s">
        <v>4047</v>
      </c>
    </row>
    <row r="184" spans="1:13" x14ac:dyDescent="0.55000000000000004">
      <c r="A184" s="48" t="s">
        <v>21</v>
      </c>
      <c r="B184" s="48" t="s">
        <v>15</v>
      </c>
      <c r="C184" s="46" t="s">
        <v>39</v>
      </c>
      <c r="D184" s="44" t="s">
        <v>354</v>
      </c>
      <c r="E184" s="54" t="s">
        <v>4134</v>
      </c>
      <c r="F184" s="50" t="s">
        <v>3555</v>
      </c>
      <c r="G184" s="50" t="s">
        <v>3556</v>
      </c>
      <c r="H184" s="46" t="s">
        <v>715</v>
      </c>
      <c r="I184" s="46" t="s">
        <v>354</v>
      </c>
      <c r="J184" s="46" t="s">
        <v>1737</v>
      </c>
      <c r="K184" s="73" t="s">
        <v>2466</v>
      </c>
      <c r="L184" s="46" t="s">
        <v>2442</v>
      </c>
      <c r="M184" s="63" t="s">
        <v>4047</v>
      </c>
    </row>
    <row r="185" spans="1:13" x14ac:dyDescent="0.55000000000000004">
      <c r="A185" s="48" t="s">
        <v>14</v>
      </c>
      <c r="B185" s="48" t="s">
        <v>54</v>
      </c>
      <c r="C185" s="46" t="s">
        <v>32</v>
      </c>
      <c r="D185" s="44" t="s">
        <v>663</v>
      </c>
      <c r="E185" s="54" t="s">
        <v>3559</v>
      </c>
      <c r="F185" s="50" t="s">
        <v>3557</v>
      </c>
      <c r="G185" s="50" t="s">
        <v>3558</v>
      </c>
      <c r="H185" s="46" t="s">
        <v>664</v>
      </c>
      <c r="I185" s="46" t="s">
        <v>111</v>
      </c>
      <c r="J185" s="46" t="s">
        <v>1737</v>
      </c>
      <c r="K185" s="46" t="s">
        <v>1866</v>
      </c>
      <c r="L185" s="46" t="s">
        <v>1867</v>
      </c>
      <c r="M185" s="63" t="s">
        <v>4047</v>
      </c>
    </row>
    <row r="186" spans="1:13" x14ac:dyDescent="0.55000000000000004">
      <c r="A186" s="48" t="s">
        <v>31</v>
      </c>
      <c r="B186" s="48" t="s">
        <v>20</v>
      </c>
      <c r="C186" s="46" t="s">
        <v>50</v>
      </c>
      <c r="D186" s="44" t="s">
        <v>631</v>
      </c>
      <c r="E186" s="43" t="s">
        <v>1702</v>
      </c>
      <c r="F186" s="44" t="s">
        <v>1700</v>
      </c>
      <c r="G186" s="44" t="s">
        <v>1701</v>
      </c>
      <c r="H186" s="46" t="s">
        <v>3302</v>
      </c>
      <c r="I186" s="46" t="s">
        <v>631</v>
      </c>
      <c r="J186" s="46" t="s">
        <v>1737</v>
      </c>
      <c r="K186" s="46" t="s">
        <v>3303</v>
      </c>
      <c r="L186" s="46" t="s">
        <v>3304</v>
      </c>
      <c r="M186" s="63" t="s">
        <v>4047</v>
      </c>
    </row>
    <row r="187" spans="1:13" x14ac:dyDescent="0.55000000000000004">
      <c r="A187" s="48" t="s">
        <v>16</v>
      </c>
      <c r="B187" s="48" t="s">
        <v>27</v>
      </c>
      <c r="C187" s="46" t="s">
        <v>34</v>
      </c>
      <c r="D187" s="44" t="s">
        <v>260</v>
      </c>
      <c r="E187" s="43" t="s">
        <v>1102</v>
      </c>
      <c r="F187" s="44" t="s">
        <v>1100</v>
      </c>
      <c r="G187" s="44" t="s">
        <v>1101</v>
      </c>
      <c r="H187" s="46" t="s">
        <v>2155</v>
      </c>
      <c r="I187" s="46" t="s">
        <v>2156</v>
      </c>
      <c r="J187" s="46" t="s">
        <v>1737</v>
      </c>
      <c r="K187" s="46" t="s">
        <v>2157</v>
      </c>
      <c r="L187" s="46" t="s">
        <v>2158</v>
      </c>
      <c r="M187" s="63" t="s">
        <v>4047</v>
      </c>
    </row>
    <row r="188" spans="1:13" x14ac:dyDescent="0.55000000000000004">
      <c r="A188" s="48" t="s">
        <v>16</v>
      </c>
      <c r="B188" s="48" t="s">
        <v>4</v>
      </c>
      <c r="C188" s="46" t="s">
        <v>34</v>
      </c>
      <c r="D188" s="44" t="s">
        <v>1103</v>
      </c>
      <c r="E188" s="43" t="s">
        <v>1106</v>
      </c>
      <c r="F188" s="44" t="s">
        <v>1104</v>
      </c>
      <c r="G188" s="44" t="s">
        <v>1105</v>
      </c>
      <c r="H188" s="46" t="s">
        <v>2159</v>
      </c>
      <c r="I188" s="46" t="s">
        <v>259</v>
      </c>
      <c r="J188" s="46" t="s">
        <v>1737</v>
      </c>
      <c r="K188" s="46" t="s">
        <v>2160</v>
      </c>
      <c r="L188" s="46" t="s">
        <v>2161</v>
      </c>
      <c r="M188" s="63" t="s">
        <v>4047</v>
      </c>
    </row>
    <row r="189" spans="1:13" x14ac:dyDescent="0.55000000000000004">
      <c r="A189" s="48" t="s">
        <v>16</v>
      </c>
      <c r="B189" s="48" t="s">
        <v>28</v>
      </c>
      <c r="C189" s="46" t="s">
        <v>34</v>
      </c>
      <c r="D189" s="44" t="s">
        <v>259</v>
      </c>
      <c r="E189" s="54" t="s">
        <v>3560</v>
      </c>
      <c r="F189" s="50" t="s">
        <v>3561</v>
      </c>
      <c r="G189" s="50" t="s">
        <v>3562</v>
      </c>
      <c r="H189" s="46" t="s">
        <v>2162</v>
      </c>
      <c r="I189" s="46" t="s">
        <v>260</v>
      </c>
      <c r="J189" s="46" t="s">
        <v>1737</v>
      </c>
      <c r="K189" s="46" t="s">
        <v>2163</v>
      </c>
      <c r="L189" s="46" t="s">
        <v>2164</v>
      </c>
      <c r="M189" s="63" t="s">
        <v>4047</v>
      </c>
    </row>
    <row r="190" spans="1:13" x14ac:dyDescent="0.55000000000000004">
      <c r="A190" s="48" t="s">
        <v>15</v>
      </c>
      <c r="B190" s="48" t="s">
        <v>27</v>
      </c>
      <c r="C190" s="46" t="s">
        <v>33</v>
      </c>
      <c r="D190" s="44" t="s">
        <v>220</v>
      </c>
      <c r="E190" s="43"/>
      <c r="F190" s="50" t="s">
        <v>3563</v>
      </c>
      <c r="G190" s="50" t="s">
        <v>3564</v>
      </c>
      <c r="H190" s="46" t="s">
        <v>2036</v>
      </c>
      <c r="I190" s="46" t="s">
        <v>220</v>
      </c>
      <c r="J190" s="46" t="s">
        <v>1737</v>
      </c>
      <c r="K190" s="46" t="s">
        <v>2037</v>
      </c>
      <c r="L190" s="46" t="s">
        <v>2038</v>
      </c>
      <c r="M190" s="63" t="s">
        <v>4047</v>
      </c>
    </row>
    <row r="191" spans="1:13" x14ac:dyDescent="0.55000000000000004">
      <c r="A191" s="48" t="s">
        <v>27</v>
      </c>
      <c r="B191" s="48" t="s">
        <v>15</v>
      </c>
      <c r="C191" s="46" t="s">
        <v>47</v>
      </c>
      <c r="D191" s="50" t="s">
        <v>542</v>
      </c>
      <c r="E191" s="54" t="s">
        <v>4178</v>
      </c>
      <c r="F191" s="50" t="s">
        <v>3565</v>
      </c>
      <c r="G191" s="50" t="s">
        <v>3566</v>
      </c>
      <c r="H191" s="46" t="s">
        <v>3025</v>
      </c>
      <c r="I191" s="46" t="s">
        <v>542</v>
      </c>
      <c r="J191" s="46" t="s">
        <v>1737</v>
      </c>
      <c r="K191" s="73" t="s">
        <v>3044</v>
      </c>
      <c r="L191" s="46" t="s">
        <v>3026</v>
      </c>
      <c r="M191" s="63" t="s">
        <v>4047</v>
      </c>
    </row>
    <row r="192" spans="1:13" x14ac:dyDescent="0.55000000000000004">
      <c r="A192" s="48" t="s">
        <v>29</v>
      </c>
      <c r="B192" s="48" t="s">
        <v>21</v>
      </c>
      <c r="C192" s="46" t="s">
        <v>51</v>
      </c>
      <c r="D192" s="50" t="s">
        <v>831</v>
      </c>
      <c r="E192" s="54" t="s">
        <v>3567</v>
      </c>
      <c r="F192" s="50" t="s">
        <v>3568</v>
      </c>
      <c r="G192" s="50" t="s">
        <v>3569</v>
      </c>
      <c r="H192" s="46" t="s">
        <v>3182</v>
      </c>
      <c r="I192" s="46" t="s">
        <v>593</v>
      </c>
      <c r="J192" s="46" t="s">
        <v>1737</v>
      </c>
      <c r="K192" s="46" t="s">
        <v>3183</v>
      </c>
      <c r="L192" s="46" t="s">
        <v>3184</v>
      </c>
      <c r="M192" s="63" t="s">
        <v>4047</v>
      </c>
    </row>
    <row r="193" spans="1:13" x14ac:dyDescent="0.55000000000000004">
      <c r="A193" s="48" t="s">
        <v>12</v>
      </c>
      <c r="B193" s="48" t="s">
        <v>24</v>
      </c>
      <c r="C193" s="46" t="s">
        <v>13</v>
      </c>
      <c r="D193" s="44" t="s">
        <v>879</v>
      </c>
      <c r="E193" s="43" t="s">
        <v>4289</v>
      </c>
      <c r="F193" s="50" t="s">
        <v>4135</v>
      </c>
      <c r="G193" s="50" t="s">
        <v>4136</v>
      </c>
      <c r="H193" s="46" t="s">
        <v>4137</v>
      </c>
      <c r="I193" s="46" t="s">
        <v>1769</v>
      </c>
      <c r="J193" s="46" t="s">
        <v>1737</v>
      </c>
      <c r="K193" s="46" t="s">
        <v>1770</v>
      </c>
      <c r="L193" s="46" t="s">
        <v>1771</v>
      </c>
      <c r="M193" s="63" t="s">
        <v>4047</v>
      </c>
    </row>
    <row r="194" spans="1:13" x14ac:dyDescent="0.55000000000000004">
      <c r="A194" s="48" t="s">
        <v>23</v>
      </c>
      <c r="B194" s="48" t="s">
        <v>15</v>
      </c>
      <c r="C194" s="46" t="s">
        <v>42</v>
      </c>
      <c r="D194" s="44" t="s">
        <v>879</v>
      </c>
      <c r="E194" s="43" t="s">
        <v>1301</v>
      </c>
      <c r="F194" s="50" t="s">
        <v>1299</v>
      </c>
      <c r="G194" s="44" t="s">
        <v>1300</v>
      </c>
      <c r="H194" s="46" t="s">
        <v>2552</v>
      </c>
      <c r="I194" s="46" t="s">
        <v>76</v>
      </c>
      <c r="J194" s="46" t="s">
        <v>1737</v>
      </c>
      <c r="K194" s="46" t="s">
        <v>2553</v>
      </c>
      <c r="L194" s="46" t="s">
        <v>2554</v>
      </c>
      <c r="M194" s="63" t="s">
        <v>4047</v>
      </c>
    </row>
    <row r="195" spans="1:13" x14ac:dyDescent="0.55000000000000004">
      <c r="A195" s="48" t="s">
        <v>12</v>
      </c>
      <c r="B195" s="48" t="s">
        <v>25</v>
      </c>
      <c r="C195" s="46" t="s">
        <v>13</v>
      </c>
      <c r="D195" s="44" t="s">
        <v>77</v>
      </c>
      <c r="E195" s="43"/>
      <c r="F195" s="50" t="s">
        <v>3570</v>
      </c>
      <c r="G195" s="44" t="s">
        <v>880</v>
      </c>
      <c r="H195" s="46" t="s">
        <v>653</v>
      </c>
      <c r="I195" s="46" t="s">
        <v>77</v>
      </c>
      <c r="J195" s="46" t="s">
        <v>1737</v>
      </c>
      <c r="K195" s="46" t="s">
        <v>1764</v>
      </c>
      <c r="L195" s="46" t="s">
        <v>1772</v>
      </c>
      <c r="M195" s="63" t="s">
        <v>4047</v>
      </c>
    </row>
    <row r="196" spans="1:13" x14ac:dyDescent="0.55000000000000004">
      <c r="A196" s="48" t="s">
        <v>22</v>
      </c>
      <c r="B196" s="48" t="s">
        <v>25</v>
      </c>
      <c r="C196" s="46" t="s">
        <v>40</v>
      </c>
      <c r="D196" s="44" t="s">
        <v>374</v>
      </c>
      <c r="E196" s="43" t="s">
        <v>3573</v>
      </c>
      <c r="F196" s="50" t="s">
        <v>3571</v>
      </c>
      <c r="G196" s="50" t="s">
        <v>3572</v>
      </c>
      <c r="H196" s="46" t="s">
        <v>716</v>
      </c>
      <c r="I196" s="46" t="s">
        <v>374</v>
      </c>
      <c r="J196" s="46" t="s">
        <v>1737</v>
      </c>
      <c r="K196" s="46" t="s">
        <v>2508</v>
      </c>
      <c r="L196" s="46" t="s">
        <v>2509</v>
      </c>
      <c r="M196" s="63" t="s">
        <v>4047</v>
      </c>
    </row>
    <row r="197" spans="1:13" x14ac:dyDescent="0.55000000000000004">
      <c r="A197" s="48" t="s">
        <v>29</v>
      </c>
      <c r="B197" s="48" t="s">
        <v>22</v>
      </c>
      <c r="C197" s="46" t="s">
        <v>51</v>
      </c>
      <c r="D197" s="44" t="s">
        <v>832</v>
      </c>
      <c r="E197" s="43"/>
      <c r="F197" s="50" t="s">
        <v>3574</v>
      </c>
      <c r="G197" s="50" t="s">
        <v>3575</v>
      </c>
      <c r="H197" s="46" t="s">
        <v>3185</v>
      </c>
      <c r="I197" s="46" t="s">
        <v>598</v>
      </c>
      <c r="J197" s="46" t="s">
        <v>1737</v>
      </c>
      <c r="K197" s="46" t="s">
        <v>3162</v>
      </c>
      <c r="L197" s="46" t="s">
        <v>3186</v>
      </c>
      <c r="M197" s="63" t="s">
        <v>4047</v>
      </c>
    </row>
    <row r="198" spans="1:13" x14ac:dyDescent="0.55000000000000004">
      <c r="A198" s="48" t="s">
        <v>26</v>
      </c>
      <c r="B198" s="48" t="s">
        <v>24</v>
      </c>
      <c r="C198" s="46" t="s">
        <v>46</v>
      </c>
      <c r="D198" s="44" t="s">
        <v>1414</v>
      </c>
      <c r="E198" s="43" t="s">
        <v>1417</v>
      </c>
      <c r="F198" s="44" t="s">
        <v>1415</v>
      </c>
      <c r="G198" s="44" t="s">
        <v>1416</v>
      </c>
      <c r="H198" s="46" t="s">
        <v>2835</v>
      </c>
      <c r="I198" s="46" t="s">
        <v>2836</v>
      </c>
      <c r="J198" s="46" t="s">
        <v>1737</v>
      </c>
      <c r="K198" s="46" t="s">
        <v>2837</v>
      </c>
      <c r="L198" s="46" t="s">
        <v>2838</v>
      </c>
      <c r="M198" s="63" t="s">
        <v>4047</v>
      </c>
    </row>
    <row r="199" spans="1:13" x14ac:dyDescent="0.55000000000000004">
      <c r="A199" s="48" t="s">
        <v>26</v>
      </c>
      <c r="B199" s="48" t="s">
        <v>25</v>
      </c>
      <c r="C199" s="46" t="s">
        <v>46</v>
      </c>
      <c r="D199" s="44" t="s">
        <v>1418</v>
      </c>
      <c r="E199" s="43" t="s">
        <v>1421</v>
      </c>
      <c r="F199" s="44" t="s">
        <v>1419</v>
      </c>
      <c r="G199" s="44" t="s">
        <v>1420</v>
      </c>
      <c r="H199" s="46" t="s">
        <v>782</v>
      </c>
      <c r="I199" s="46" t="s">
        <v>2839</v>
      </c>
      <c r="J199" s="46" t="s">
        <v>1737</v>
      </c>
      <c r="K199" s="46" t="s">
        <v>2840</v>
      </c>
      <c r="L199" s="46" t="s">
        <v>2841</v>
      </c>
      <c r="M199" s="63" t="s">
        <v>4047</v>
      </c>
    </row>
    <row r="200" spans="1:13" x14ac:dyDescent="0.55000000000000004">
      <c r="A200" s="48" t="s">
        <v>31</v>
      </c>
      <c r="B200" s="48" t="s">
        <v>21</v>
      </c>
      <c r="C200" s="46" t="s">
        <v>50</v>
      </c>
      <c r="D200" s="44" t="s">
        <v>1703</v>
      </c>
      <c r="E200" s="43" t="s">
        <v>1706</v>
      </c>
      <c r="F200" s="44" t="s">
        <v>1704</v>
      </c>
      <c r="G200" s="44" t="s">
        <v>1705</v>
      </c>
      <c r="H200" s="46" t="s">
        <v>3305</v>
      </c>
      <c r="I200" s="46" t="s">
        <v>629</v>
      </c>
      <c r="J200" s="46" t="s">
        <v>1737</v>
      </c>
      <c r="K200" s="46" t="s">
        <v>3306</v>
      </c>
      <c r="L200" s="46" t="s">
        <v>3307</v>
      </c>
      <c r="M200" s="63" t="s">
        <v>4047</v>
      </c>
    </row>
    <row r="201" spans="1:13" x14ac:dyDescent="0.55000000000000004">
      <c r="A201" s="48" t="s">
        <v>29</v>
      </c>
      <c r="B201" s="48" t="s">
        <v>23</v>
      </c>
      <c r="C201" s="46" t="s">
        <v>51</v>
      </c>
      <c r="D201" s="44" t="s">
        <v>1637</v>
      </c>
      <c r="E201" s="43" t="s">
        <v>1640</v>
      </c>
      <c r="F201" s="44" t="s">
        <v>1638</v>
      </c>
      <c r="G201" s="44" t="s">
        <v>1639</v>
      </c>
      <c r="H201" s="46" t="s">
        <v>3187</v>
      </c>
      <c r="I201" s="46" t="s">
        <v>594</v>
      </c>
      <c r="J201" s="46" t="s">
        <v>1737</v>
      </c>
      <c r="K201" s="46" t="s">
        <v>3183</v>
      </c>
      <c r="L201" s="46" t="s">
        <v>3188</v>
      </c>
      <c r="M201" s="63" t="s">
        <v>4047</v>
      </c>
    </row>
    <row r="202" spans="1:13" x14ac:dyDescent="0.55000000000000004">
      <c r="A202" s="48" t="s">
        <v>31</v>
      </c>
      <c r="B202" s="48" t="s">
        <v>22</v>
      </c>
      <c r="C202" s="46" t="s">
        <v>50</v>
      </c>
      <c r="D202" s="44" t="s">
        <v>633</v>
      </c>
      <c r="E202" s="43" t="s">
        <v>4140</v>
      </c>
      <c r="F202" s="50" t="s">
        <v>4138</v>
      </c>
      <c r="G202" s="50" t="s">
        <v>4139</v>
      </c>
      <c r="H202" s="46" t="s">
        <v>3308</v>
      </c>
      <c r="I202" s="46" t="s">
        <v>640</v>
      </c>
      <c r="J202" s="46" t="s">
        <v>1737</v>
      </c>
      <c r="K202" s="46" t="s">
        <v>3309</v>
      </c>
      <c r="L202" s="46" t="s">
        <v>3310</v>
      </c>
      <c r="M202" s="63" t="s">
        <v>4047</v>
      </c>
    </row>
    <row r="203" spans="1:13" x14ac:dyDescent="0.55000000000000004">
      <c r="A203" s="48" t="s">
        <v>14</v>
      </c>
      <c r="B203" s="48" t="s">
        <v>58</v>
      </c>
      <c r="C203" s="46" t="s">
        <v>32</v>
      </c>
      <c r="D203" s="44" t="s">
        <v>112</v>
      </c>
      <c r="E203" s="43" t="s">
        <v>3578</v>
      </c>
      <c r="F203" s="50" t="s">
        <v>3576</v>
      </c>
      <c r="G203" s="50" t="s">
        <v>3577</v>
      </c>
      <c r="H203" s="46" t="s">
        <v>665</v>
      </c>
      <c r="I203" s="46" t="s">
        <v>112</v>
      </c>
      <c r="J203" s="46" t="s">
        <v>1737</v>
      </c>
      <c r="K203" s="46" t="s">
        <v>1868</v>
      </c>
      <c r="L203" s="46" t="s">
        <v>1869</v>
      </c>
      <c r="M203" s="63" t="s">
        <v>4047</v>
      </c>
    </row>
    <row r="204" spans="1:13" x14ac:dyDescent="0.55000000000000004">
      <c r="A204" s="48" t="s">
        <v>21</v>
      </c>
      <c r="B204" s="48" t="s">
        <v>16</v>
      </c>
      <c r="C204" s="46" t="s">
        <v>39</v>
      </c>
      <c r="D204" s="44" t="s">
        <v>336</v>
      </c>
      <c r="E204" s="54" t="s">
        <v>3579</v>
      </c>
      <c r="F204" s="50" t="s">
        <v>3580</v>
      </c>
      <c r="G204" s="50" t="s">
        <v>3581</v>
      </c>
      <c r="H204" s="46" t="s">
        <v>2443</v>
      </c>
      <c r="I204" s="46" t="s">
        <v>336</v>
      </c>
      <c r="J204" s="46" t="s">
        <v>1737</v>
      </c>
      <c r="K204" s="46" t="s">
        <v>2444</v>
      </c>
      <c r="L204" s="46" t="s">
        <v>2445</v>
      </c>
      <c r="M204" s="63" t="s">
        <v>4047</v>
      </c>
    </row>
    <row r="205" spans="1:13" x14ac:dyDescent="0.55000000000000004">
      <c r="A205" s="48" t="s">
        <v>20</v>
      </c>
      <c r="B205" s="48" t="s">
        <v>20</v>
      </c>
      <c r="C205" s="46" t="s">
        <v>38</v>
      </c>
      <c r="D205" s="44" t="s">
        <v>1233</v>
      </c>
      <c r="E205" s="43" t="s">
        <v>1236</v>
      </c>
      <c r="F205" s="44" t="s">
        <v>1234</v>
      </c>
      <c r="G205" s="44" t="s">
        <v>1235</v>
      </c>
      <c r="H205" s="46" t="s">
        <v>705</v>
      </c>
      <c r="I205" s="46" t="s">
        <v>2391</v>
      </c>
      <c r="J205" s="46" t="s">
        <v>1737</v>
      </c>
      <c r="K205" s="46" t="s">
        <v>2392</v>
      </c>
      <c r="L205" s="46" t="s">
        <v>2393</v>
      </c>
      <c r="M205" s="63" t="s">
        <v>4047</v>
      </c>
    </row>
    <row r="206" spans="1:13" x14ac:dyDescent="0.55000000000000004">
      <c r="A206" s="48" t="s">
        <v>3</v>
      </c>
      <c r="B206" s="48" t="s">
        <v>22</v>
      </c>
      <c r="C206" s="46" t="s">
        <v>45</v>
      </c>
      <c r="D206" s="44" t="s">
        <v>517</v>
      </c>
      <c r="E206" s="43" t="s">
        <v>4144</v>
      </c>
      <c r="F206" s="50" t="s">
        <v>4141</v>
      </c>
      <c r="G206" s="50" t="s">
        <v>4142</v>
      </c>
      <c r="H206" s="46" t="s">
        <v>4143</v>
      </c>
      <c r="I206" s="46" t="s">
        <v>517</v>
      </c>
      <c r="J206" s="46" t="s">
        <v>1737</v>
      </c>
      <c r="K206" s="73" t="s">
        <v>3006</v>
      </c>
      <c r="L206" s="46" t="s">
        <v>2949</v>
      </c>
      <c r="M206" s="63" t="s">
        <v>4047</v>
      </c>
    </row>
    <row r="207" spans="1:13" x14ac:dyDescent="0.55000000000000004">
      <c r="A207" s="48" t="s">
        <v>14</v>
      </c>
      <c r="B207" s="48" t="s">
        <v>113</v>
      </c>
      <c r="C207" s="46" t="s">
        <v>32</v>
      </c>
      <c r="D207" s="44" t="s">
        <v>114</v>
      </c>
      <c r="E207" s="43" t="s">
        <v>940</v>
      </c>
      <c r="F207" s="50" t="s">
        <v>938</v>
      </c>
      <c r="G207" s="44" t="s">
        <v>939</v>
      </c>
      <c r="H207" s="46" t="s">
        <v>1870</v>
      </c>
      <c r="I207" s="46" t="s">
        <v>114</v>
      </c>
      <c r="J207" s="46" t="s">
        <v>1737</v>
      </c>
      <c r="K207" s="46" t="s">
        <v>1871</v>
      </c>
      <c r="L207" s="46" t="s">
        <v>1872</v>
      </c>
      <c r="M207" s="63" t="s">
        <v>4047</v>
      </c>
    </row>
    <row r="208" spans="1:13" x14ac:dyDescent="0.55000000000000004">
      <c r="A208" s="48" t="s">
        <v>14</v>
      </c>
      <c r="B208" s="48" t="s">
        <v>115</v>
      </c>
      <c r="C208" s="46" t="s">
        <v>32</v>
      </c>
      <c r="D208" s="44" t="s">
        <v>116</v>
      </c>
      <c r="E208" s="43" t="s">
        <v>943</v>
      </c>
      <c r="F208" s="44" t="s">
        <v>941</v>
      </c>
      <c r="G208" s="44" t="s">
        <v>942</v>
      </c>
      <c r="H208" s="46" t="s">
        <v>1873</v>
      </c>
      <c r="I208" s="46" t="s">
        <v>116</v>
      </c>
      <c r="J208" s="46" t="s">
        <v>1737</v>
      </c>
      <c r="K208" s="46" t="s">
        <v>1874</v>
      </c>
      <c r="L208" s="46" t="s">
        <v>1875</v>
      </c>
      <c r="M208" s="63" t="s">
        <v>4047</v>
      </c>
    </row>
    <row r="209" spans="1:13" x14ac:dyDescent="0.55000000000000004">
      <c r="A209" s="48" t="s">
        <v>27</v>
      </c>
      <c r="B209" s="48" t="s">
        <v>16</v>
      </c>
      <c r="C209" s="46" t="s">
        <v>47</v>
      </c>
      <c r="D209" s="44" t="s">
        <v>543</v>
      </c>
      <c r="E209" s="43" t="s">
        <v>4146</v>
      </c>
      <c r="F209" s="50" t="s">
        <v>4145</v>
      </c>
      <c r="G209" s="50" t="s">
        <v>3582</v>
      </c>
      <c r="H209" s="46" t="s">
        <v>3027</v>
      </c>
      <c r="I209" s="46" t="s">
        <v>543</v>
      </c>
      <c r="J209" s="46" t="s">
        <v>1737</v>
      </c>
      <c r="K209" s="46" t="s">
        <v>3028</v>
      </c>
      <c r="L209" s="46" t="s">
        <v>3029</v>
      </c>
      <c r="M209" s="63" t="s">
        <v>4047</v>
      </c>
    </row>
    <row r="210" spans="1:13" x14ac:dyDescent="0.55000000000000004">
      <c r="A210" s="48" t="s">
        <v>25</v>
      </c>
      <c r="B210" s="48" t="s">
        <v>28</v>
      </c>
      <c r="C210" s="46" t="s">
        <v>44</v>
      </c>
      <c r="D210" s="44" t="s">
        <v>743</v>
      </c>
      <c r="E210" s="43" t="s">
        <v>4010</v>
      </c>
      <c r="F210" s="50" t="s">
        <v>3583</v>
      </c>
      <c r="G210" s="50" t="s">
        <v>3584</v>
      </c>
      <c r="H210" s="46" t="s">
        <v>2700</v>
      </c>
      <c r="I210" s="46" t="s">
        <v>437</v>
      </c>
      <c r="J210" s="46" t="s">
        <v>1737</v>
      </c>
      <c r="K210" s="46" t="s">
        <v>2701</v>
      </c>
      <c r="L210" s="46" t="s">
        <v>2702</v>
      </c>
      <c r="M210" s="63" t="s">
        <v>4047</v>
      </c>
    </row>
    <row r="211" spans="1:13" x14ac:dyDescent="0.55000000000000004">
      <c r="A211" s="48" t="s">
        <v>24</v>
      </c>
      <c r="B211" s="48" t="s">
        <v>18</v>
      </c>
      <c r="C211" s="46" t="s">
        <v>43</v>
      </c>
      <c r="D211" s="44" t="s">
        <v>402</v>
      </c>
      <c r="E211" s="43" t="s">
        <v>4147</v>
      </c>
      <c r="F211" s="50" t="s">
        <v>4148</v>
      </c>
      <c r="G211" s="50" t="s">
        <v>4149</v>
      </c>
      <c r="H211" s="46" t="s">
        <v>4150</v>
      </c>
      <c r="I211" s="46" t="s">
        <v>402</v>
      </c>
      <c r="J211" s="46" t="s">
        <v>1737</v>
      </c>
      <c r="K211" s="73" t="s">
        <v>4151</v>
      </c>
      <c r="L211" s="46" t="s">
        <v>2598</v>
      </c>
      <c r="M211" s="63" t="s">
        <v>4047</v>
      </c>
    </row>
    <row r="212" spans="1:13" x14ac:dyDescent="0.55000000000000004">
      <c r="A212" s="48" t="s">
        <v>22</v>
      </c>
      <c r="B212" s="48" t="s">
        <v>26</v>
      </c>
      <c r="C212" s="46" t="s">
        <v>40</v>
      </c>
      <c r="D212" s="50" t="s">
        <v>375</v>
      </c>
      <c r="E212" s="54" t="s">
        <v>4059</v>
      </c>
      <c r="F212" s="50" t="s">
        <v>3585</v>
      </c>
      <c r="G212" s="50" t="s">
        <v>3586</v>
      </c>
      <c r="H212" s="46" t="s">
        <v>2510</v>
      </c>
      <c r="I212" s="46" t="s">
        <v>375</v>
      </c>
      <c r="J212" s="46" t="s">
        <v>1737</v>
      </c>
      <c r="K212" s="46" t="s">
        <v>2511</v>
      </c>
      <c r="L212" s="46" t="s">
        <v>2512</v>
      </c>
      <c r="M212" s="63" t="s">
        <v>4047</v>
      </c>
    </row>
    <row r="213" spans="1:13" x14ac:dyDescent="0.55000000000000004">
      <c r="A213" s="48" t="s">
        <v>24</v>
      </c>
      <c r="B213" s="48" t="s">
        <v>19</v>
      </c>
      <c r="C213" s="46" t="s">
        <v>43</v>
      </c>
      <c r="D213" s="44" t="s">
        <v>403</v>
      </c>
      <c r="E213" s="43" t="s">
        <v>1323</v>
      </c>
      <c r="F213" s="44" t="s">
        <v>1321</v>
      </c>
      <c r="G213" s="44" t="s">
        <v>1322</v>
      </c>
      <c r="H213" s="46" t="s">
        <v>2599</v>
      </c>
      <c r="I213" s="46" t="s">
        <v>403</v>
      </c>
      <c r="J213" s="46" t="s">
        <v>1737</v>
      </c>
      <c r="K213" s="46" t="s">
        <v>2600</v>
      </c>
      <c r="L213" s="46" t="s">
        <v>2601</v>
      </c>
      <c r="M213" s="63" t="s">
        <v>4047</v>
      </c>
    </row>
    <row r="214" spans="1:13" x14ac:dyDescent="0.55000000000000004">
      <c r="A214" s="48" t="s">
        <v>25</v>
      </c>
      <c r="B214" s="48" t="s">
        <v>29</v>
      </c>
      <c r="C214" s="46" t="s">
        <v>44</v>
      </c>
      <c r="D214" s="44" t="s">
        <v>744</v>
      </c>
      <c r="E214" s="54" t="s">
        <v>3587</v>
      </c>
      <c r="F214" s="50" t="s">
        <v>3588</v>
      </c>
      <c r="G214" s="50" t="s">
        <v>3589</v>
      </c>
      <c r="H214" s="46" t="s">
        <v>2703</v>
      </c>
      <c r="I214" s="46" t="s">
        <v>438</v>
      </c>
      <c r="J214" s="46" t="s">
        <v>1737</v>
      </c>
      <c r="K214" s="46" t="s">
        <v>2704</v>
      </c>
      <c r="L214" s="46" t="s">
        <v>2705</v>
      </c>
      <c r="M214" s="63" t="s">
        <v>4047</v>
      </c>
    </row>
    <row r="215" spans="1:13" x14ac:dyDescent="0.55000000000000004">
      <c r="A215" s="48" t="s">
        <v>23</v>
      </c>
      <c r="B215" s="48" t="s">
        <v>16</v>
      </c>
      <c r="C215" s="46" t="s">
        <v>42</v>
      </c>
      <c r="D215" s="44" t="s">
        <v>389</v>
      </c>
      <c r="E215" s="54" t="s">
        <v>3592</v>
      </c>
      <c r="F215" s="50" t="s">
        <v>3590</v>
      </c>
      <c r="G215" s="50" t="s">
        <v>3591</v>
      </c>
      <c r="H215" s="46" t="s">
        <v>2555</v>
      </c>
      <c r="I215" s="46" t="s">
        <v>389</v>
      </c>
      <c r="J215" s="46" t="s">
        <v>1737</v>
      </c>
      <c r="K215" s="46" t="s">
        <v>2556</v>
      </c>
      <c r="L215" s="46" t="s">
        <v>2557</v>
      </c>
      <c r="M215" s="63" t="s">
        <v>4047</v>
      </c>
    </row>
    <row r="216" spans="1:13" x14ac:dyDescent="0.55000000000000004">
      <c r="A216" s="48" t="s">
        <v>28</v>
      </c>
      <c r="B216" s="48" t="s">
        <v>22</v>
      </c>
      <c r="C216" s="46" t="s">
        <v>49</v>
      </c>
      <c r="D216" s="44" t="s">
        <v>1602</v>
      </c>
      <c r="E216" s="54" t="s">
        <v>3593</v>
      </c>
      <c r="F216" s="50" t="s">
        <v>3594</v>
      </c>
      <c r="G216" s="50" t="s">
        <v>3595</v>
      </c>
      <c r="H216" s="46" t="s">
        <v>3127</v>
      </c>
      <c r="I216" s="46" t="s">
        <v>577</v>
      </c>
      <c r="J216" s="46" t="s">
        <v>1737</v>
      </c>
      <c r="K216" s="46" t="s">
        <v>3128</v>
      </c>
      <c r="L216" s="46" t="s">
        <v>3129</v>
      </c>
      <c r="M216" s="63" t="s">
        <v>4047</v>
      </c>
    </row>
    <row r="217" spans="1:13" x14ac:dyDescent="0.55000000000000004">
      <c r="A217" s="48" t="s">
        <v>14</v>
      </c>
      <c r="B217" s="48" t="s">
        <v>117</v>
      </c>
      <c r="C217" s="46" t="s">
        <v>32</v>
      </c>
      <c r="D217" s="44" t="s">
        <v>118</v>
      </c>
      <c r="E217" s="43"/>
      <c r="F217" s="50" t="s">
        <v>3596</v>
      </c>
      <c r="G217" s="50" t="s">
        <v>3597</v>
      </c>
      <c r="H217" s="46" t="s">
        <v>1876</v>
      </c>
      <c r="I217" s="46" t="s">
        <v>118</v>
      </c>
      <c r="J217" s="46" t="s">
        <v>1737</v>
      </c>
      <c r="K217" s="46" t="s">
        <v>1877</v>
      </c>
      <c r="L217" s="46" t="s">
        <v>1878</v>
      </c>
      <c r="M217" s="63" t="s">
        <v>4047</v>
      </c>
    </row>
    <row r="218" spans="1:13" x14ac:dyDescent="0.55000000000000004">
      <c r="A218" s="48" t="s">
        <v>30</v>
      </c>
      <c r="B218" s="48" t="s">
        <v>19</v>
      </c>
      <c r="C218" s="46" t="s">
        <v>41</v>
      </c>
      <c r="D218" s="44" t="s">
        <v>613</v>
      </c>
      <c r="E218" s="54" t="s">
        <v>4060</v>
      </c>
      <c r="F218" s="50" t="s">
        <v>4061</v>
      </c>
      <c r="G218" s="50" t="s">
        <v>3598</v>
      </c>
      <c r="H218" s="46" t="s">
        <v>3239</v>
      </c>
      <c r="I218" s="46" t="s">
        <v>613</v>
      </c>
      <c r="J218" s="46" t="s">
        <v>1737</v>
      </c>
      <c r="K218" s="46" t="s">
        <v>3240</v>
      </c>
      <c r="L218" s="46" t="s">
        <v>3241</v>
      </c>
      <c r="M218" s="63" t="s">
        <v>4047</v>
      </c>
    </row>
    <row r="219" spans="1:13" x14ac:dyDescent="0.55000000000000004">
      <c r="A219" s="48" t="s">
        <v>16</v>
      </c>
      <c r="B219" s="48" t="s">
        <v>29</v>
      </c>
      <c r="C219" s="46" t="s">
        <v>34</v>
      </c>
      <c r="D219" s="44" t="s">
        <v>261</v>
      </c>
      <c r="E219" s="43"/>
      <c r="F219" s="50" t="s">
        <v>3599</v>
      </c>
      <c r="G219" s="50" t="s">
        <v>3600</v>
      </c>
      <c r="H219" s="46" t="s">
        <v>2165</v>
      </c>
      <c r="I219" s="46" t="s">
        <v>261</v>
      </c>
      <c r="J219" s="46" t="s">
        <v>1737</v>
      </c>
      <c r="K219" s="46" t="s">
        <v>2166</v>
      </c>
      <c r="L219" s="46" t="s">
        <v>2167</v>
      </c>
      <c r="M219" s="63" t="s">
        <v>4047</v>
      </c>
    </row>
    <row r="220" spans="1:13" x14ac:dyDescent="0.55000000000000004">
      <c r="A220" s="48" t="s">
        <v>21</v>
      </c>
      <c r="B220" s="48" t="s">
        <v>17</v>
      </c>
      <c r="C220" s="46" t="s">
        <v>39</v>
      </c>
      <c r="D220" s="44" t="s">
        <v>355</v>
      </c>
      <c r="E220" s="43" t="s">
        <v>3354</v>
      </c>
      <c r="F220" s="44" t="s">
        <v>1269</v>
      </c>
      <c r="G220" s="44" t="s">
        <v>1270</v>
      </c>
      <c r="H220" s="46" t="s">
        <v>2446</v>
      </c>
      <c r="I220" s="46" t="s">
        <v>355</v>
      </c>
      <c r="J220" s="46" t="s">
        <v>1737</v>
      </c>
      <c r="K220" s="46" t="s">
        <v>2447</v>
      </c>
      <c r="L220" s="46" t="s">
        <v>2448</v>
      </c>
      <c r="M220" s="63" t="s">
        <v>4047</v>
      </c>
    </row>
    <row r="221" spans="1:13" x14ac:dyDescent="0.55000000000000004">
      <c r="A221" s="48" t="s">
        <v>14</v>
      </c>
      <c r="B221" s="48" t="s">
        <v>119</v>
      </c>
      <c r="C221" s="46" t="s">
        <v>32</v>
      </c>
      <c r="D221" s="44" t="s">
        <v>944</v>
      </c>
      <c r="E221" s="43" t="s">
        <v>947</v>
      </c>
      <c r="F221" s="44" t="s">
        <v>945</v>
      </c>
      <c r="G221" s="44" t="s">
        <v>946</v>
      </c>
      <c r="H221" s="46" t="s">
        <v>1879</v>
      </c>
      <c r="I221" s="46" t="s">
        <v>1880</v>
      </c>
      <c r="J221" s="46" t="s">
        <v>1737</v>
      </c>
      <c r="K221" s="46" t="s">
        <v>1881</v>
      </c>
      <c r="L221" s="46" t="s">
        <v>1882</v>
      </c>
      <c r="M221" s="63" t="s">
        <v>4047</v>
      </c>
    </row>
    <row r="222" spans="1:13" x14ac:dyDescent="0.55000000000000004">
      <c r="A222" s="48" t="s">
        <v>22</v>
      </c>
      <c r="B222" s="48" t="s">
        <v>3</v>
      </c>
      <c r="C222" s="46" t="s">
        <v>40</v>
      </c>
      <c r="D222" s="44" t="s">
        <v>376</v>
      </c>
      <c r="E222" s="54" t="s">
        <v>3601</v>
      </c>
      <c r="F222" s="50" t="s">
        <v>3602</v>
      </c>
      <c r="G222" s="50" t="s">
        <v>3603</v>
      </c>
      <c r="H222" s="46" t="s">
        <v>2513</v>
      </c>
      <c r="I222" s="46" t="s">
        <v>381</v>
      </c>
      <c r="J222" s="46" t="s">
        <v>1737</v>
      </c>
      <c r="K222" s="46" t="s">
        <v>2469</v>
      </c>
      <c r="L222" s="46" t="s">
        <v>2514</v>
      </c>
      <c r="M222" s="63" t="s">
        <v>4047</v>
      </c>
    </row>
    <row r="223" spans="1:13" x14ac:dyDescent="0.55000000000000004">
      <c r="A223" s="48" t="s">
        <v>25</v>
      </c>
      <c r="B223" s="48" t="s">
        <v>30</v>
      </c>
      <c r="C223" s="46" t="s">
        <v>44</v>
      </c>
      <c r="D223" s="44" t="s">
        <v>745</v>
      </c>
      <c r="E223" s="43" t="s">
        <v>3605</v>
      </c>
      <c r="F223" s="44" t="s">
        <v>1369</v>
      </c>
      <c r="G223" s="50" t="s">
        <v>3604</v>
      </c>
      <c r="H223" s="46" t="s">
        <v>746</v>
      </c>
      <c r="I223" s="46" t="s">
        <v>439</v>
      </c>
      <c r="J223" s="46" t="s">
        <v>1737</v>
      </c>
      <c r="K223" s="46" t="s">
        <v>2706</v>
      </c>
      <c r="L223" s="46" t="s">
        <v>2707</v>
      </c>
      <c r="M223" s="63" t="s">
        <v>4047</v>
      </c>
    </row>
    <row r="224" spans="1:13" x14ac:dyDescent="0.55000000000000004">
      <c r="A224" s="48" t="s">
        <v>29</v>
      </c>
      <c r="B224" s="48" t="s">
        <v>24</v>
      </c>
      <c r="C224" s="46" t="s">
        <v>51</v>
      </c>
      <c r="D224" s="44" t="s">
        <v>833</v>
      </c>
      <c r="E224" s="43" t="s">
        <v>3374</v>
      </c>
      <c r="F224" s="44" t="s">
        <v>1641</v>
      </c>
      <c r="G224" s="44" t="s">
        <v>1642</v>
      </c>
      <c r="H224" s="46" t="s">
        <v>834</v>
      </c>
      <c r="I224" s="46" t="s">
        <v>595</v>
      </c>
      <c r="J224" s="46" t="s">
        <v>1737</v>
      </c>
      <c r="K224" s="46" t="s">
        <v>3189</v>
      </c>
      <c r="L224" s="46" t="s">
        <v>3190</v>
      </c>
      <c r="M224" s="63" t="s">
        <v>4047</v>
      </c>
    </row>
    <row r="225" spans="1:13" x14ac:dyDescent="0.55000000000000004">
      <c r="A225" s="48" t="s">
        <v>31</v>
      </c>
      <c r="B225" s="48" t="s">
        <v>23</v>
      </c>
      <c r="C225" s="46" t="s">
        <v>50</v>
      </c>
      <c r="D225" s="44" t="s">
        <v>634</v>
      </c>
      <c r="E225" s="43" t="s">
        <v>1709</v>
      </c>
      <c r="F225" s="44" t="s">
        <v>1707</v>
      </c>
      <c r="G225" s="44" t="s">
        <v>1708</v>
      </c>
      <c r="H225" s="46" t="s">
        <v>844</v>
      </c>
      <c r="I225" s="46" t="s">
        <v>634</v>
      </c>
      <c r="J225" s="46" t="s">
        <v>1737</v>
      </c>
      <c r="K225" s="46" t="s">
        <v>3311</v>
      </c>
      <c r="L225" s="46" t="s">
        <v>3312</v>
      </c>
      <c r="M225" s="63" t="s">
        <v>4047</v>
      </c>
    </row>
    <row r="226" spans="1:13" x14ac:dyDescent="0.55000000000000004">
      <c r="A226" s="48" t="s">
        <v>23</v>
      </c>
      <c r="B226" s="48" t="s">
        <v>17</v>
      </c>
      <c r="C226" s="46" t="s">
        <v>42</v>
      </c>
      <c r="D226" s="44" t="s">
        <v>719</v>
      </c>
      <c r="E226" s="43" t="s">
        <v>3361</v>
      </c>
      <c r="F226" s="44" t="s">
        <v>1302</v>
      </c>
      <c r="G226" s="44" t="s">
        <v>1303</v>
      </c>
      <c r="H226" s="46" t="s">
        <v>2558</v>
      </c>
      <c r="I226" s="46" t="s">
        <v>301</v>
      </c>
      <c r="J226" s="46" t="s">
        <v>1737</v>
      </c>
      <c r="K226" s="46" t="s">
        <v>2559</v>
      </c>
      <c r="L226" s="46" t="s">
        <v>2560</v>
      </c>
      <c r="M226" s="63" t="s">
        <v>4047</v>
      </c>
    </row>
    <row r="227" spans="1:13" x14ac:dyDescent="0.55000000000000004">
      <c r="A227" s="48" t="s">
        <v>18</v>
      </c>
      <c r="B227" s="48" t="s">
        <v>19</v>
      </c>
      <c r="C227" s="46" t="s">
        <v>36</v>
      </c>
      <c r="D227" s="44" t="s">
        <v>1169</v>
      </c>
      <c r="E227" s="43" t="s">
        <v>1172</v>
      </c>
      <c r="F227" s="44" t="s">
        <v>1170</v>
      </c>
      <c r="G227" s="44" t="s">
        <v>1171</v>
      </c>
      <c r="H227" s="46" t="s">
        <v>701</v>
      </c>
      <c r="I227" s="46" t="s">
        <v>295</v>
      </c>
      <c r="J227" s="46" t="s">
        <v>1737</v>
      </c>
      <c r="K227" s="46" t="s">
        <v>2289</v>
      </c>
      <c r="L227" s="46" t="s">
        <v>2290</v>
      </c>
      <c r="M227" s="63" t="s">
        <v>4047</v>
      </c>
    </row>
    <row r="228" spans="1:13" x14ac:dyDescent="0.55000000000000004">
      <c r="A228" s="48" t="s">
        <v>23</v>
      </c>
      <c r="B228" s="48" t="s">
        <v>18</v>
      </c>
      <c r="C228" s="46" t="s">
        <v>42</v>
      </c>
      <c r="D228" s="44" t="s">
        <v>1169</v>
      </c>
      <c r="E228" s="43" t="s">
        <v>3606</v>
      </c>
      <c r="F228" s="50" t="s">
        <v>3607</v>
      </c>
      <c r="G228" s="50" t="s">
        <v>3608</v>
      </c>
      <c r="H228" s="46" t="s">
        <v>2561</v>
      </c>
      <c r="I228" s="46" t="s">
        <v>2562</v>
      </c>
      <c r="J228" s="46" t="s">
        <v>1737</v>
      </c>
      <c r="K228" s="46" t="s">
        <v>2563</v>
      </c>
      <c r="L228" s="46" t="s">
        <v>2564</v>
      </c>
      <c r="M228" s="63" t="s">
        <v>4047</v>
      </c>
    </row>
    <row r="229" spans="1:13" x14ac:dyDescent="0.55000000000000004">
      <c r="A229" s="48" t="s">
        <v>25</v>
      </c>
      <c r="B229" s="48" t="s">
        <v>31</v>
      </c>
      <c r="C229" s="46" t="s">
        <v>44</v>
      </c>
      <c r="D229" s="44" t="s">
        <v>747</v>
      </c>
      <c r="E229" s="43" t="s">
        <v>3364</v>
      </c>
      <c r="F229" s="44" t="s">
        <v>1370</v>
      </c>
      <c r="G229" s="44" t="s">
        <v>1371</v>
      </c>
      <c r="H229" s="46" t="s">
        <v>748</v>
      </c>
      <c r="I229" s="46" t="s">
        <v>440</v>
      </c>
      <c r="J229" s="46" t="s">
        <v>1737</v>
      </c>
      <c r="K229" s="46" t="s">
        <v>2708</v>
      </c>
      <c r="L229" s="46" t="s">
        <v>2709</v>
      </c>
      <c r="M229" s="63" t="s">
        <v>4047</v>
      </c>
    </row>
    <row r="230" spans="1:13" x14ac:dyDescent="0.55000000000000004">
      <c r="A230" s="48" t="s">
        <v>31</v>
      </c>
      <c r="B230" s="48" t="s">
        <v>24</v>
      </c>
      <c r="C230" s="46" t="s">
        <v>50</v>
      </c>
      <c r="D230" s="44" t="s">
        <v>1710</v>
      </c>
      <c r="E230" s="43" t="s">
        <v>3614</v>
      </c>
      <c r="F230" s="50" t="s">
        <v>3612</v>
      </c>
      <c r="G230" s="50" t="s">
        <v>3613</v>
      </c>
      <c r="H230" s="46" t="s">
        <v>3313</v>
      </c>
      <c r="I230" s="46" t="s">
        <v>3314</v>
      </c>
      <c r="J230" s="46" t="s">
        <v>1737</v>
      </c>
      <c r="K230" s="46" t="s">
        <v>3315</v>
      </c>
      <c r="L230" s="46" t="s">
        <v>3316</v>
      </c>
      <c r="M230" s="63" t="s">
        <v>4047</v>
      </c>
    </row>
    <row r="231" spans="1:13" x14ac:dyDescent="0.55000000000000004">
      <c r="A231" s="48" t="s">
        <v>25</v>
      </c>
      <c r="B231" s="48" t="s">
        <v>86</v>
      </c>
      <c r="C231" s="46" t="s">
        <v>44</v>
      </c>
      <c r="D231" s="44" t="s">
        <v>749</v>
      </c>
      <c r="E231" s="43"/>
      <c r="F231" s="50" t="s">
        <v>3615</v>
      </c>
      <c r="G231" s="50" t="s">
        <v>3616</v>
      </c>
      <c r="H231" s="46" t="s">
        <v>2710</v>
      </c>
      <c r="I231" s="46" t="s">
        <v>441</v>
      </c>
      <c r="J231" s="46" t="s">
        <v>1737</v>
      </c>
      <c r="K231" s="46" t="s">
        <v>2660</v>
      </c>
      <c r="L231" s="46" t="s">
        <v>2711</v>
      </c>
      <c r="M231" s="63" t="s">
        <v>4047</v>
      </c>
    </row>
    <row r="232" spans="1:13" x14ac:dyDescent="0.55000000000000004">
      <c r="A232" s="48" t="s">
        <v>19</v>
      </c>
      <c r="B232" s="48" t="s">
        <v>21</v>
      </c>
      <c r="C232" s="46" t="s">
        <v>37</v>
      </c>
      <c r="D232" s="44" t="s">
        <v>316</v>
      </c>
      <c r="E232" s="43" t="s">
        <v>1192</v>
      </c>
      <c r="F232" s="44" t="s">
        <v>1190</v>
      </c>
      <c r="G232" s="44" t="s">
        <v>1191</v>
      </c>
      <c r="H232" s="46" t="s">
        <v>2329</v>
      </c>
      <c r="I232" s="46" t="s">
        <v>316</v>
      </c>
      <c r="J232" s="46" t="s">
        <v>1737</v>
      </c>
      <c r="K232" s="46" t="s">
        <v>2330</v>
      </c>
      <c r="L232" s="46" t="s">
        <v>2331</v>
      </c>
      <c r="M232" s="63" t="s">
        <v>4047</v>
      </c>
    </row>
    <row r="233" spans="1:13" x14ac:dyDescent="0.55000000000000004">
      <c r="A233" s="48" t="s">
        <v>3</v>
      </c>
      <c r="B233" s="48" t="s">
        <v>23</v>
      </c>
      <c r="C233" s="46" t="s">
        <v>45</v>
      </c>
      <c r="D233" s="44" t="s">
        <v>518</v>
      </c>
      <c r="E233" s="43"/>
      <c r="F233" s="50" t="s">
        <v>3617</v>
      </c>
      <c r="G233" s="50" t="s">
        <v>3618</v>
      </c>
      <c r="H233" s="46" t="s">
        <v>2950</v>
      </c>
      <c r="I233" s="46" t="s">
        <v>518</v>
      </c>
      <c r="J233" s="46" t="s">
        <v>1737</v>
      </c>
      <c r="K233" s="46" t="s">
        <v>2951</v>
      </c>
      <c r="L233" s="46" t="s">
        <v>2952</v>
      </c>
      <c r="M233" s="63" t="s">
        <v>4047</v>
      </c>
    </row>
    <row r="234" spans="1:13" x14ac:dyDescent="0.55000000000000004">
      <c r="A234" s="48" t="s">
        <v>3</v>
      </c>
      <c r="B234" s="48" t="s">
        <v>24</v>
      </c>
      <c r="C234" s="46" t="s">
        <v>45</v>
      </c>
      <c r="D234" s="44" t="s">
        <v>802</v>
      </c>
      <c r="E234" s="43" t="s">
        <v>3621</v>
      </c>
      <c r="F234" s="50" t="s">
        <v>3619</v>
      </c>
      <c r="G234" s="50" t="s">
        <v>3620</v>
      </c>
      <c r="H234" s="46" t="s">
        <v>2953</v>
      </c>
      <c r="I234" s="46" t="s">
        <v>519</v>
      </c>
      <c r="J234" s="46" t="s">
        <v>1737</v>
      </c>
      <c r="K234" s="46" t="s">
        <v>2954</v>
      </c>
      <c r="L234" s="46" t="s">
        <v>2955</v>
      </c>
      <c r="M234" s="63" t="s">
        <v>4047</v>
      </c>
    </row>
    <row r="235" spans="1:13" x14ac:dyDescent="0.55000000000000004">
      <c r="A235" s="48" t="s">
        <v>24</v>
      </c>
      <c r="B235" s="48" t="s">
        <v>20</v>
      </c>
      <c r="C235" s="46" t="s">
        <v>43</v>
      </c>
      <c r="D235" s="44" t="s">
        <v>404</v>
      </c>
      <c r="E235" s="43" t="s">
        <v>1326</v>
      </c>
      <c r="F235" s="44" t="s">
        <v>1324</v>
      </c>
      <c r="G235" s="44" t="s">
        <v>1325</v>
      </c>
      <c r="H235" s="46" t="s">
        <v>2602</v>
      </c>
      <c r="I235" s="46" t="s">
        <v>404</v>
      </c>
      <c r="J235" s="46" t="s">
        <v>1737</v>
      </c>
      <c r="K235" s="46" t="s">
        <v>2603</v>
      </c>
      <c r="L235" s="46" t="s">
        <v>2604</v>
      </c>
      <c r="M235" s="63" t="s">
        <v>4047</v>
      </c>
    </row>
    <row r="236" spans="1:13" x14ac:dyDescent="0.55000000000000004">
      <c r="A236" s="48" t="s">
        <v>26</v>
      </c>
      <c r="B236" s="48" t="s">
        <v>26</v>
      </c>
      <c r="C236" s="46" t="s">
        <v>46</v>
      </c>
      <c r="D236" s="44" t="s">
        <v>1422</v>
      </c>
      <c r="E236" s="43" t="s">
        <v>1425</v>
      </c>
      <c r="F236" s="44" t="s">
        <v>1423</v>
      </c>
      <c r="G236" s="44" t="s">
        <v>1424</v>
      </c>
      <c r="H236" s="46" t="s">
        <v>2842</v>
      </c>
      <c r="I236" s="46" t="s">
        <v>2843</v>
      </c>
      <c r="J236" s="46" t="s">
        <v>1737</v>
      </c>
      <c r="K236" s="46" t="s">
        <v>2844</v>
      </c>
      <c r="L236" s="46" t="s">
        <v>2845</v>
      </c>
      <c r="M236" s="63" t="s">
        <v>4047</v>
      </c>
    </row>
    <row r="237" spans="1:13" x14ac:dyDescent="0.55000000000000004">
      <c r="A237" s="48" t="s">
        <v>21</v>
      </c>
      <c r="B237" s="48" t="s">
        <v>18</v>
      </c>
      <c r="C237" s="46" t="s">
        <v>39</v>
      </c>
      <c r="D237" s="44" t="s">
        <v>356</v>
      </c>
      <c r="E237" s="43" t="s">
        <v>3623</v>
      </c>
      <c r="F237" s="50" t="s">
        <v>3622</v>
      </c>
      <c r="G237" s="50" t="s">
        <v>3624</v>
      </c>
      <c r="H237" s="46" t="s">
        <v>2449</v>
      </c>
      <c r="I237" s="46" t="s">
        <v>356</v>
      </c>
      <c r="J237" s="46" t="s">
        <v>1737</v>
      </c>
      <c r="K237" s="46" t="s">
        <v>2450</v>
      </c>
      <c r="L237" s="46" t="s">
        <v>2451</v>
      </c>
      <c r="M237" s="63" t="s">
        <v>4047</v>
      </c>
    </row>
    <row r="238" spans="1:13" x14ac:dyDescent="0.55000000000000004">
      <c r="A238" s="48" t="s">
        <v>25</v>
      </c>
      <c r="B238" s="48" t="s">
        <v>54</v>
      </c>
      <c r="C238" s="46" t="s">
        <v>44</v>
      </c>
      <c r="D238" s="44" t="s">
        <v>750</v>
      </c>
      <c r="E238" s="43" t="s">
        <v>4016</v>
      </c>
      <c r="F238" s="50" t="s">
        <v>3625</v>
      </c>
      <c r="G238" s="50" t="s">
        <v>3626</v>
      </c>
      <c r="H238" s="46" t="s">
        <v>2712</v>
      </c>
      <c r="I238" s="46" t="s">
        <v>442</v>
      </c>
      <c r="J238" s="46" t="s">
        <v>1737</v>
      </c>
      <c r="K238" s="46" t="s">
        <v>2713</v>
      </c>
      <c r="L238" s="46" t="s">
        <v>2714</v>
      </c>
      <c r="M238" s="63" t="s">
        <v>4047</v>
      </c>
    </row>
    <row r="239" spans="1:13" x14ac:dyDescent="0.55000000000000004">
      <c r="A239" s="48" t="s">
        <v>21</v>
      </c>
      <c r="B239" s="48" t="s">
        <v>19</v>
      </c>
      <c r="C239" s="46" t="s">
        <v>39</v>
      </c>
      <c r="D239" s="44" t="s">
        <v>357</v>
      </c>
      <c r="E239" s="43" t="s">
        <v>4154</v>
      </c>
      <c r="F239" s="50" t="s">
        <v>4152</v>
      </c>
      <c r="G239" s="50" t="s">
        <v>3627</v>
      </c>
      <c r="H239" s="46" t="s">
        <v>2452</v>
      </c>
      <c r="I239" s="46" t="s">
        <v>357</v>
      </c>
      <c r="J239" s="46" t="s">
        <v>1737</v>
      </c>
      <c r="K239" s="73" t="s">
        <v>4153</v>
      </c>
      <c r="L239" s="46" t="s">
        <v>2453</v>
      </c>
      <c r="M239" s="63" t="s">
        <v>4047</v>
      </c>
    </row>
    <row r="240" spans="1:13" x14ac:dyDescent="0.55000000000000004">
      <c r="A240" s="48" t="s">
        <v>30</v>
      </c>
      <c r="B240" s="48" t="s">
        <v>20</v>
      </c>
      <c r="C240" s="46" t="s">
        <v>41</v>
      </c>
      <c r="D240" s="44" t="s">
        <v>614</v>
      </c>
      <c r="E240" s="43"/>
      <c r="F240" s="50" t="s">
        <v>3628</v>
      </c>
      <c r="G240" s="50" t="s">
        <v>3629</v>
      </c>
      <c r="H240" s="46" t="s">
        <v>3242</v>
      </c>
      <c r="I240" s="46" t="s">
        <v>614</v>
      </c>
      <c r="J240" s="46" t="s">
        <v>1737</v>
      </c>
      <c r="K240" s="46" t="s">
        <v>3243</v>
      </c>
      <c r="L240" s="46" t="s">
        <v>3244</v>
      </c>
      <c r="M240" s="63" t="s">
        <v>4047</v>
      </c>
    </row>
    <row r="241" spans="1:13" x14ac:dyDescent="0.55000000000000004">
      <c r="A241" s="48" t="s">
        <v>25</v>
      </c>
      <c r="B241" s="48" t="s">
        <v>58</v>
      </c>
      <c r="C241" s="46" t="s">
        <v>44</v>
      </c>
      <c r="D241" s="44" t="s">
        <v>751</v>
      </c>
      <c r="E241" s="43" t="s">
        <v>4287</v>
      </c>
      <c r="F241" s="44" t="s">
        <v>1372</v>
      </c>
      <c r="G241" s="44" t="s">
        <v>1373</v>
      </c>
      <c r="H241" s="46" t="s">
        <v>4288</v>
      </c>
      <c r="I241" s="46" t="s">
        <v>443</v>
      </c>
      <c r="J241" s="46" t="s">
        <v>1737</v>
      </c>
      <c r="K241" s="46" t="s">
        <v>2715</v>
      </c>
      <c r="L241" s="46" t="s">
        <v>2716</v>
      </c>
      <c r="M241" s="63" t="s">
        <v>4047</v>
      </c>
    </row>
    <row r="242" spans="1:13" x14ac:dyDescent="0.55000000000000004">
      <c r="A242" s="48" t="s">
        <v>22</v>
      </c>
      <c r="B242" s="48" t="s">
        <v>27</v>
      </c>
      <c r="C242" s="46" t="s">
        <v>40</v>
      </c>
      <c r="D242" s="50" t="s">
        <v>1288</v>
      </c>
      <c r="E242" s="43" t="s">
        <v>3630</v>
      </c>
      <c r="F242" s="50" t="s">
        <v>3631</v>
      </c>
      <c r="G242" s="50" t="s">
        <v>3632</v>
      </c>
      <c r="H242" s="46" t="s">
        <v>2515</v>
      </c>
      <c r="I242" s="46" t="s">
        <v>2516</v>
      </c>
      <c r="J242" s="46" t="s">
        <v>1737</v>
      </c>
      <c r="K242" s="46" t="s">
        <v>2517</v>
      </c>
      <c r="L242" s="46" t="s">
        <v>2518</v>
      </c>
      <c r="M242" s="63" t="s">
        <v>4047</v>
      </c>
    </row>
    <row r="243" spans="1:13" x14ac:dyDescent="0.55000000000000004">
      <c r="A243" s="48" t="s">
        <v>26</v>
      </c>
      <c r="B243" s="48" t="s">
        <v>3</v>
      </c>
      <c r="C243" s="46" t="s">
        <v>46</v>
      </c>
      <c r="D243" s="44" t="s">
        <v>783</v>
      </c>
      <c r="E243" s="43" t="s">
        <v>1428</v>
      </c>
      <c r="F243" s="44" t="s">
        <v>1426</v>
      </c>
      <c r="G243" s="44" t="s">
        <v>1427</v>
      </c>
      <c r="H243" s="46" t="s">
        <v>2846</v>
      </c>
      <c r="I243" s="46" t="s">
        <v>485</v>
      </c>
      <c r="J243" s="46" t="s">
        <v>1737</v>
      </c>
      <c r="K243" s="46" t="s">
        <v>2847</v>
      </c>
      <c r="L243" s="46" t="s">
        <v>2848</v>
      </c>
      <c r="M243" s="63" t="s">
        <v>4047</v>
      </c>
    </row>
    <row r="244" spans="1:13" x14ac:dyDescent="0.55000000000000004">
      <c r="A244" s="48" t="s">
        <v>31</v>
      </c>
      <c r="B244" s="48" t="s">
        <v>25</v>
      </c>
      <c r="C244" s="46" t="s">
        <v>50</v>
      </c>
      <c r="D244" s="44" t="s">
        <v>1711</v>
      </c>
      <c r="E244" s="43" t="s">
        <v>1714</v>
      </c>
      <c r="F244" s="44" t="s">
        <v>1712</v>
      </c>
      <c r="G244" s="44" t="s">
        <v>1713</v>
      </c>
      <c r="H244" s="46" t="s">
        <v>845</v>
      </c>
      <c r="I244" s="46" t="s">
        <v>3317</v>
      </c>
      <c r="J244" s="46" t="s">
        <v>1737</v>
      </c>
      <c r="K244" s="46" t="s">
        <v>3318</v>
      </c>
      <c r="L244" s="46" t="s">
        <v>3319</v>
      </c>
      <c r="M244" s="63" t="s">
        <v>4047</v>
      </c>
    </row>
    <row r="245" spans="1:13" x14ac:dyDescent="0.55000000000000004">
      <c r="A245" s="48" t="s">
        <v>3</v>
      </c>
      <c r="B245" s="48" t="s">
        <v>25</v>
      </c>
      <c r="C245" s="46" t="s">
        <v>45</v>
      </c>
      <c r="D245" s="44" t="s">
        <v>1491</v>
      </c>
      <c r="E245" s="43" t="s">
        <v>1494</v>
      </c>
      <c r="F245" s="44" t="s">
        <v>1492</v>
      </c>
      <c r="G245" s="44" t="s">
        <v>1493</v>
      </c>
      <c r="H245" s="46" t="s">
        <v>2956</v>
      </c>
      <c r="I245" s="46" t="s">
        <v>2957</v>
      </c>
      <c r="J245" s="46" t="s">
        <v>1737</v>
      </c>
      <c r="K245" s="46" t="s">
        <v>2958</v>
      </c>
      <c r="L245" s="46" t="s">
        <v>2959</v>
      </c>
      <c r="M245" s="63" t="s">
        <v>4047</v>
      </c>
    </row>
    <row r="246" spans="1:13" x14ac:dyDescent="0.55000000000000004">
      <c r="A246" s="48" t="s">
        <v>29</v>
      </c>
      <c r="B246" s="48" t="s">
        <v>25</v>
      </c>
      <c r="C246" s="46" t="s">
        <v>51</v>
      </c>
      <c r="D246" s="44" t="s">
        <v>835</v>
      </c>
      <c r="E246" s="54" t="s">
        <v>3633</v>
      </c>
      <c r="F246" s="50" t="s">
        <v>3634</v>
      </c>
      <c r="G246" s="50" t="s">
        <v>3635</v>
      </c>
      <c r="H246" s="46" t="s">
        <v>3191</v>
      </c>
      <c r="I246" s="46" t="s">
        <v>596</v>
      </c>
      <c r="J246" s="46" t="s">
        <v>1737</v>
      </c>
      <c r="K246" s="46" t="s">
        <v>3192</v>
      </c>
      <c r="L246" s="46" t="s">
        <v>3193</v>
      </c>
      <c r="M246" s="63" t="s">
        <v>4047</v>
      </c>
    </row>
    <row r="247" spans="1:13" x14ac:dyDescent="0.55000000000000004">
      <c r="A247" s="48" t="s">
        <v>25</v>
      </c>
      <c r="B247" s="48" t="s">
        <v>113</v>
      </c>
      <c r="C247" s="46" t="s">
        <v>44</v>
      </c>
      <c r="D247" s="44" t="s">
        <v>1374</v>
      </c>
      <c r="E247" s="54" t="s">
        <v>3638</v>
      </c>
      <c r="F247" s="50" t="s">
        <v>3636</v>
      </c>
      <c r="G247" s="50" t="s">
        <v>3637</v>
      </c>
      <c r="H247" s="46" t="s">
        <v>2717</v>
      </c>
      <c r="I247" s="46" t="s">
        <v>444</v>
      </c>
      <c r="J247" s="46" t="s">
        <v>1737</v>
      </c>
      <c r="K247" s="46" t="s">
        <v>2718</v>
      </c>
      <c r="L247" s="46" t="s">
        <v>2719</v>
      </c>
      <c r="M247" s="63" t="s">
        <v>4047</v>
      </c>
    </row>
    <row r="248" spans="1:13" x14ac:dyDescent="0.55000000000000004">
      <c r="A248" s="48" t="s">
        <v>3</v>
      </c>
      <c r="B248" s="48" t="s">
        <v>26</v>
      </c>
      <c r="C248" s="46" t="s">
        <v>45</v>
      </c>
      <c r="D248" s="44" t="s">
        <v>521</v>
      </c>
      <c r="E248" s="43"/>
      <c r="F248" s="50" t="s">
        <v>3639</v>
      </c>
      <c r="G248" s="50" t="s">
        <v>3640</v>
      </c>
      <c r="H248" s="46" t="s">
        <v>2960</v>
      </c>
      <c r="I248" s="46" t="s">
        <v>521</v>
      </c>
      <c r="J248" s="46" t="s">
        <v>1737</v>
      </c>
      <c r="K248" s="46" t="s">
        <v>2961</v>
      </c>
      <c r="L248" s="46" t="s">
        <v>2962</v>
      </c>
      <c r="M248" s="63" t="s">
        <v>4047</v>
      </c>
    </row>
    <row r="249" spans="1:13" x14ac:dyDescent="0.55000000000000004">
      <c r="A249" s="48" t="s">
        <v>3</v>
      </c>
      <c r="B249" s="48" t="s">
        <v>3</v>
      </c>
      <c r="C249" s="46" t="s">
        <v>45</v>
      </c>
      <c r="D249" s="44" t="s">
        <v>522</v>
      </c>
      <c r="E249" s="43" t="s">
        <v>3370</v>
      </c>
      <c r="F249" s="44" t="s">
        <v>1495</v>
      </c>
      <c r="G249" s="44" t="s">
        <v>1496</v>
      </c>
      <c r="H249" s="46" t="s">
        <v>2963</v>
      </c>
      <c r="I249" s="46" t="s">
        <v>522</v>
      </c>
      <c r="J249" s="46" t="s">
        <v>1737</v>
      </c>
      <c r="K249" s="46" t="s">
        <v>2964</v>
      </c>
      <c r="L249" s="46" t="s">
        <v>2965</v>
      </c>
      <c r="M249" s="63" t="s">
        <v>4047</v>
      </c>
    </row>
    <row r="250" spans="1:13" x14ac:dyDescent="0.55000000000000004">
      <c r="A250" s="48" t="s">
        <v>22</v>
      </c>
      <c r="B250" s="48" t="s">
        <v>4</v>
      </c>
      <c r="C250" s="46" t="s">
        <v>40</v>
      </c>
      <c r="D250" s="44" t="s">
        <v>378</v>
      </c>
      <c r="E250" s="43" t="s">
        <v>1290</v>
      </c>
      <c r="F250" s="44" t="s">
        <v>1289</v>
      </c>
      <c r="H250" s="46" t="s">
        <v>2519</v>
      </c>
      <c r="I250" s="46" t="s">
        <v>378</v>
      </c>
      <c r="J250" s="46" t="s">
        <v>1737</v>
      </c>
      <c r="K250" s="46" t="s">
        <v>2520</v>
      </c>
      <c r="L250" s="46" t="s">
        <v>2521</v>
      </c>
      <c r="M250" s="63" t="s">
        <v>4047</v>
      </c>
    </row>
    <row r="251" spans="1:13" x14ac:dyDescent="0.55000000000000004">
      <c r="A251" s="48" t="s">
        <v>16</v>
      </c>
      <c r="B251" s="48" t="s">
        <v>30</v>
      </c>
      <c r="C251" s="46" t="s">
        <v>34</v>
      </c>
      <c r="D251" s="44" t="s">
        <v>262</v>
      </c>
      <c r="E251" s="43"/>
      <c r="F251" s="50" t="s">
        <v>3641</v>
      </c>
      <c r="G251" s="50" t="s">
        <v>3642</v>
      </c>
      <c r="H251" s="46" t="s">
        <v>692</v>
      </c>
      <c r="I251" s="46" t="s">
        <v>262</v>
      </c>
      <c r="J251" s="46" t="s">
        <v>1737</v>
      </c>
      <c r="K251" s="46" t="s">
        <v>2142</v>
      </c>
      <c r="L251" s="46" t="s">
        <v>2168</v>
      </c>
      <c r="M251" s="63" t="s">
        <v>4047</v>
      </c>
    </row>
    <row r="252" spans="1:13" x14ac:dyDescent="0.55000000000000004">
      <c r="A252" s="48" t="s">
        <v>3</v>
      </c>
      <c r="B252" s="48" t="s">
        <v>27</v>
      </c>
      <c r="C252" s="46" t="s">
        <v>45</v>
      </c>
      <c r="D252" s="44" t="s">
        <v>803</v>
      </c>
      <c r="E252" s="43"/>
      <c r="F252" s="50" t="s">
        <v>3643</v>
      </c>
      <c r="G252" s="50" t="s">
        <v>3644</v>
      </c>
      <c r="H252" s="46" t="s">
        <v>804</v>
      </c>
      <c r="I252" s="46" t="s">
        <v>523</v>
      </c>
      <c r="J252" s="46" t="s">
        <v>1737</v>
      </c>
      <c r="K252" s="46" t="s">
        <v>2966</v>
      </c>
      <c r="L252" s="46" t="s">
        <v>2967</v>
      </c>
      <c r="M252" s="63" t="s">
        <v>4047</v>
      </c>
    </row>
    <row r="253" spans="1:13" x14ac:dyDescent="0.55000000000000004">
      <c r="A253" s="48" t="s">
        <v>16</v>
      </c>
      <c r="B253" s="48" t="s">
        <v>31</v>
      </c>
      <c r="C253" s="46" t="s">
        <v>34</v>
      </c>
      <c r="D253" s="44" t="s">
        <v>263</v>
      </c>
      <c r="E253" s="43" t="s">
        <v>3375</v>
      </c>
      <c r="F253" s="44" t="s">
        <v>1107</v>
      </c>
      <c r="G253" s="44" t="s">
        <v>1108</v>
      </c>
      <c r="H253" s="46" t="s">
        <v>2169</v>
      </c>
      <c r="I253" s="46" t="s">
        <v>263</v>
      </c>
      <c r="J253" s="46" t="s">
        <v>1737</v>
      </c>
      <c r="K253" s="46" t="s">
        <v>2170</v>
      </c>
      <c r="L253" s="46" t="s">
        <v>2171</v>
      </c>
      <c r="M253" s="63" t="s">
        <v>4047</v>
      </c>
    </row>
    <row r="254" spans="1:13" x14ac:dyDescent="0.55000000000000004">
      <c r="A254" s="48" t="s">
        <v>23</v>
      </c>
      <c r="B254" s="48" t="s">
        <v>19</v>
      </c>
      <c r="C254" s="46" t="s">
        <v>42</v>
      </c>
      <c r="D254" s="44" t="s">
        <v>302</v>
      </c>
      <c r="E254" s="43" t="s">
        <v>1306</v>
      </c>
      <c r="F254" s="44" t="s">
        <v>1304</v>
      </c>
      <c r="G254" s="44" t="s">
        <v>1305</v>
      </c>
      <c r="H254" s="46" t="s">
        <v>2565</v>
      </c>
      <c r="I254" s="46" t="s">
        <v>2566</v>
      </c>
      <c r="J254" s="46" t="s">
        <v>1737</v>
      </c>
      <c r="K254" s="46" t="s">
        <v>2567</v>
      </c>
      <c r="L254" s="46" t="s">
        <v>2568</v>
      </c>
      <c r="M254" s="63" t="s">
        <v>4047</v>
      </c>
    </row>
    <row r="255" spans="1:13" x14ac:dyDescent="0.55000000000000004">
      <c r="A255" s="48" t="s">
        <v>18</v>
      </c>
      <c r="B255" s="48" t="s">
        <v>20</v>
      </c>
      <c r="C255" s="46" t="s">
        <v>36</v>
      </c>
      <c r="D255" s="44" t="s">
        <v>1173</v>
      </c>
      <c r="E255" s="43"/>
      <c r="F255" s="50" t="s">
        <v>3645</v>
      </c>
      <c r="G255" s="50" t="s">
        <v>3646</v>
      </c>
      <c r="H255" s="46" t="s">
        <v>2291</v>
      </c>
      <c r="I255" s="46" t="s">
        <v>2292</v>
      </c>
      <c r="J255" s="46" t="s">
        <v>1737</v>
      </c>
      <c r="K255" s="46" t="s">
        <v>2293</v>
      </c>
      <c r="L255" s="46" t="s">
        <v>2294</v>
      </c>
      <c r="M255" s="63" t="s">
        <v>4047</v>
      </c>
    </row>
    <row r="256" spans="1:13" x14ac:dyDescent="0.55000000000000004">
      <c r="A256" s="48" t="s">
        <v>22</v>
      </c>
      <c r="B256" s="48" t="s">
        <v>28</v>
      </c>
      <c r="C256" s="46" t="s">
        <v>40</v>
      </c>
      <c r="D256" s="44" t="s">
        <v>379</v>
      </c>
      <c r="E256" s="54" t="s">
        <v>3647</v>
      </c>
      <c r="F256" s="50" t="s">
        <v>3648</v>
      </c>
      <c r="G256" s="44" t="s">
        <v>901</v>
      </c>
      <c r="H256" s="46" t="s">
        <v>717</v>
      </c>
      <c r="I256" s="46" t="s">
        <v>2522</v>
      </c>
      <c r="J256" s="46" t="s">
        <v>1737</v>
      </c>
      <c r="K256" s="46" t="s">
        <v>2523</v>
      </c>
      <c r="L256" s="46" t="s">
        <v>2524</v>
      </c>
      <c r="M256" s="63" t="s">
        <v>4047</v>
      </c>
    </row>
    <row r="257" spans="1:13" x14ac:dyDescent="0.55000000000000004">
      <c r="A257" s="48" t="s">
        <v>22</v>
      </c>
      <c r="B257" s="48" t="s">
        <v>29</v>
      </c>
      <c r="C257" s="46" t="s">
        <v>40</v>
      </c>
      <c r="D257" s="44" t="s">
        <v>1291</v>
      </c>
      <c r="E257" s="54" t="s">
        <v>3649</v>
      </c>
      <c r="F257" s="50" t="s">
        <v>3650</v>
      </c>
      <c r="G257" s="50" t="s">
        <v>3651</v>
      </c>
      <c r="H257" s="46" t="s">
        <v>2525</v>
      </c>
      <c r="I257" s="46" t="s">
        <v>373</v>
      </c>
      <c r="J257" s="46" t="s">
        <v>1737</v>
      </c>
      <c r="K257" s="46" t="s">
        <v>2526</v>
      </c>
      <c r="L257" s="46" t="s">
        <v>2527</v>
      </c>
      <c r="M257" s="63" t="s">
        <v>4047</v>
      </c>
    </row>
    <row r="258" spans="1:13" x14ac:dyDescent="0.55000000000000004">
      <c r="A258" s="48" t="s">
        <v>14</v>
      </c>
      <c r="B258" s="48" t="s">
        <v>121</v>
      </c>
      <c r="C258" s="46" t="s">
        <v>32</v>
      </c>
      <c r="D258" s="44" t="s">
        <v>122</v>
      </c>
      <c r="E258" s="54" t="s">
        <v>3654</v>
      </c>
      <c r="F258" s="50" t="s">
        <v>3652</v>
      </c>
      <c r="G258" s="50" t="s">
        <v>3653</v>
      </c>
      <c r="H258" s="46" t="s">
        <v>1883</v>
      </c>
      <c r="I258" s="46" t="s">
        <v>122</v>
      </c>
      <c r="J258" s="46" t="s">
        <v>1737</v>
      </c>
      <c r="K258" s="46" t="s">
        <v>1884</v>
      </c>
      <c r="L258" s="46" t="s">
        <v>1885</v>
      </c>
      <c r="M258" s="63" t="s">
        <v>4047</v>
      </c>
    </row>
    <row r="259" spans="1:13" x14ac:dyDescent="0.55000000000000004">
      <c r="A259" s="48" t="s">
        <v>31</v>
      </c>
      <c r="B259" s="48" t="s">
        <v>26</v>
      </c>
      <c r="C259" s="46" t="s">
        <v>50</v>
      </c>
      <c r="D259" s="44" t="s">
        <v>1715</v>
      </c>
      <c r="E259" s="43" t="s">
        <v>1718</v>
      </c>
      <c r="F259" s="44" t="s">
        <v>1716</v>
      </c>
      <c r="G259" s="44" t="s">
        <v>1717</v>
      </c>
      <c r="H259" s="46" t="s">
        <v>3320</v>
      </c>
      <c r="I259" s="46" t="s">
        <v>3314</v>
      </c>
      <c r="J259" s="46" t="s">
        <v>1737</v>
      </c>
      <c r="K259" s="46" t="s">
        <v>3321</v>
      </c>
      <c r="L259" s="46" t="s">
        <v>3322</v>
      </c>
      <c r="M259" s="63" t="s">
        <v>4047</v>
      </c>
    </row>
    <row r="260" spans="1:13" x14ac:dyDescent="0.55000000000000004">
      <c r="A260" s="48" t="s">
        <v>26</v>
      </c>
      <c r="B260" s="48" t="s">
        <v>27</v>
      </c>
      <c r="C260" s="46" t="s">
        <v>46</v>
      </c>
      <c r="D260" s="44" t="s">
        <v>486</v>
      </c>
      <c r="E260" s="54" t="s">
        <v>3657</v>
      </c>
      <c r="F260" s="50" t="s">
        <v>3655</v>
      </c>
      <c r="G260" s="50" t="s">
        <v>3656</v>
      </c>
      <c r="H260" s="46" t="s">
        <v>2849</v>
      </c>
      <c r="I260" s="46" t="s">
        <v>486</v>
      </c>
      <c r="J260" s="46" t="s">
        <v>1737</v>
      </c>
      <c r="K260" s="46" t="s">
        <v>2850</v>
      </c>
      <c r="L260" s="46" t="s">
        <v>2851</v>
      </c>
      <c r="M260" s="63" t="s">
        <v>4047</v>
      </c>
    </row>
    <row r="261" spans="1:13" x14ac:dyDescent="0.55000000000000004">
      <c r="A261" s="48" t="s">
        <v>30</v>
      </c>
      <c r="B261" s="48" t="s">
        <v>21</v>
      </c>
      <c r="C261" s="46" t="s">
        <v>41</v>
      </c>
      <c r="D261" s="50" t="s">
        <v>4014</v>
      </c>
      <c r="E261" s="43" t="s">
        <v>4015</v>
      </c>
      <c r="F261" s="50" t="s">
        <v>3658</v>
      </c>
      <c r="G261" s="50" t="s">
        <v>3659</v>
      </c>
      <c r="H261" s="46" t="s">
        <v>3245</v>
      </c>
      <c r="I261" s="46" t="s">
        <v>615</v>
      </c>
      <c r="J261" s="46" t="s">
        <v>1737</v>
      </c>
      <c r="K261" s="46" t="s">
        <v>3246</v>
      </c>
      <c r="L261" s="46" t="s">
        <v>3247</v>
      </c>
      <c r="M261" s="63" t="s">
        <v>4047</v>
      </c>
    </row>
    <row r="262" spans="1:13" x14ac:dyDescent="0.55000000000000004">
      <c r="A262" s="48" t="s">
        <v>16</v>
      </c>
      <c r="B262" s="48" t="s">
        <v>86</v>
      </c>
      <c r="C262" s="46" t="s">
        <v>34</v>
      </c>
      <c r="D262" s="44" t="s">
        <v>264</v>
      </c>
      <c r="E262" s="43" t="s">
        <v>1111</v>
      </c>
      <c r="F262" s="44" t="s">
        <v>1109</v>
      </c>
      <c r="G262" s="44" t="s">
        <v>1110</v>
      </c>
      <c r="H262" s="46" t="s">
        <v>2172</v>
      </c>
      <c r="I262" s="46" t="s">
        <v>264</v>
      </c>
      <c r="J262" s="46" t="s">
        <v>1737</v>
      </c>
      <c r="K262" s="46" t="s">
        <v>2173</v>
      </c>
      <c r="L262" s="46" t="s">
        <v>2174</v>
      </c>
      <c r="M262" s="63" t="s">
        <v>4047</v>
      </c>
    </row>
    <row r="263" spans="1:13" x14ac:dyDescent="0.55000000000000004">
      <c r="A263" s="48" t="s">
        <v>12</v>
      </c>
      <c r="B263" s="48" t="s">
        <v>26</v>
      </c>
      <c r="C263" s="46" t="s">
        <v>13</v>
      </c>
      <c r="D263" s="44" t="s">
        <v>78</v>
      </c>
      <c r="E263" s="43" t="s">
        <v>883</v>
      </c>
      <c r="F263" s="44" t="s">
        <v>881</v>
      </c>
      <c r="G263" s="44" t="s">
        <v>882</v>
      </c>
      <c r="H263" s="46" t="s">
        <v>1773</v>
      </c>
      <c r="I263" s="46" t="s">
        <v>78</v>
      </c>
      <c r="J263" s="46" t="s">
        <v>1737</v>
      </c>
      <c r="K263" s="46" t="s">
        <v>1774</v>
      </c>
      <c r="L263" s="46" t="s">
        <v>1775</v>
      </c>
      <c r="M263" s="63" t="s">
        <v>4047</v>
      </c>
    </row>
    <row r="264" spans="1:13" x14ac:dyDescent="0.55000000000000004">
      <c r="A264" s="48" t="s">
        <v>3</v>
      </c>
      <c r="B264" s="48" t="s">
        <v>4</v>
      </c>
      <c r="C264" s="46" t="s">
        <v>45</v>
      </c>
      <c r="D264" s="44" t="s">
        <v>524</v>
      </c>
      <c r="E264" s="54" t="s">
        <v>3662</v>
      </c>
      <c r="F264" s="50" t="s">
        <v>3660</v>
      </c>
      <c r="G264" s="50" t="s">
        <v>3661</v>
      </c>
      <c r="H264" s="46" t="s">
        <v>2968</v>
      </c>
      <c r="I264" s="46" t="s">
        <v>524</v>
      </c>
      <c r="J264" s="46" t="s">
        <v>1737</v>
      </c>
      <c r="K264" s="46" t="s">
        <v>2969</v>
      </c>
      <c r="L264" s="46" t="s">
        <v>2970</v>
      </c>
      <c r="M264" s="63" t="s">
        <v>4047</v>
      </c>
    </row>
    <row r="265" spans="1:13" x14ac:dyDescent="0.55000000000000004">
      <c r="A265" s="48" t="s">
        <v>27</v>
      </c>
      <c r="B265" s="48" t="s">
        <v>17</v>
      </c>
      <c r="C265" s="46" t="s">
        <v>47</v>
      </c>
      <c r="D265" s="44" t="s">
        <v>544</v>
      </c>
      <c r="E265" s="43" t="s">
        <v>1544</v>
      </c>
      <c r="F265" s="44" t="s">
        <v>1542</v>
      </c>
      <c r="G265" s="44" t="s">
        <v>1543</v>
      </c>
      <c r="H265" s="46" t="s">
        <v>3030</v>
      </c>
      <c r="I265" s="46" t="s">
        <v>544</v>
      </c>
      <c r="J265" s="46" t="s">
        <v>1737</v>
      </c>
      <c r="K265" s="46" t="s">
        <v>3031</v>
      </c>
      <c r="L265" s="46" t="s">
        <v>3032</v>
      </c>
      <c r="M265" s="63" t="s">
        <v>4047</v>
      </c>
    </row>
    <row r="266" spans="1:13" x14ac:dyDescent="0.55000000000000004">
      <c r="A266" s="48" t="s">
        <v>14</v>
      </c>
      <c r="B266" s="48" t="s">
        <v>123</v>
      </c>
      <c r="C266" s="46" t="s">
        <v>32</v>
      </c>
      <c r="D266" s="44" t="s">
        <v>124</v>
      </c>
      <c r="E266" s="43" t="s">
        <v>950</v>
      </c>
      <c r="F266" s="44" t="s">
        <v>948</v>
      </c>
      <c r="G266" s="44" t="s">
        <v>949</v>
      </c>
      <c r="H266" s="46" t="s">
        <v>1886</v>
      </c>
      <c r="I266" s="46" t="s">
        <v>124</v>
      </c>
      <c r="J266" s="46" t="s">
        <v>1737</v>
      </c>
      <c r="K266" s="46" t="s">
        <v>1887</v>
      </c>
      <c r="L266" s="46" t="s">
        <v>1888</v>
      </c>
      <c r="M266" s="63" t="s">
        <v>4047</v>
      </c>
    </row>
    <row r="267" spans="1:13" x14ac:dyDescent="0.55000000000000004">
      <c r="A267" s="48" t="s">
        <v>25</v>
      </c>
      <c r="B267" s="48" t="s">
        <v>115</v>
      </c>
      <c r="C267" s="46" t="s">
        <v>44</v>
      </c>
      <c r="D267" s="44" t="s">
        <v>752</v>
      </c>
      <c r="E267" s="43" t="s">
        <v>4063</v>
      </c>
      <c r="F267" s="50" t="s">
        <v>3663</v>
      </c>
      <c r="G267" s="50" t="s">
        <v>3664</v>
      </c>
      <c r="H267" s="46" t="s">
        <v>2720</v>
      </c>
      <c r="I267" s="46" t="s">
        <v>445</v>
      </c>
      <c r="J267" s="46" t="s">
        <v>1737</v>
      </c>
      <c r="K267" s="46" t="s">
        <v>2721</v>
      </c>
      <c r="L267" s="46" t="s">
        <v>2722</v>
      </c>
      <c r="M267" s="63" t="s">
        <v>4047</v>
      </c>
    </row>
    <row r="268" spans="1:13" x14ac:dyDescent="0.55000000000000004">
      <c r="A268" s="48" t="s">
        <v>19</v>
      </c>
      <c r="B268" s="48" t="s">
        <v>22</v>
      </c>
      <c r="C268" s="46" t="s">
        <v>37</v>
      </c>
      <c r="D268" s="44" t="s">
        <v>317</v>
      </c>
      <c r="E268" s="43" t="s">
        <v>1195</v>
      </c>
      <c r="F268" s="44" t="s">
        <v>1193</v>
      </c>
      <c r="G268" s="44" t="s">
        <v>1194</v>
      </c>
      <c r="H268" s="46" t="s">
        <v>2332</v>
      </c>
      <c r="I268" s="46" t="s">
        <v>317</v>
      </c>
      <c r="J268" s="46" t="s">
        <v>1737</v>
      </c>
      <c r="K268" s="46" t="s">
        <v>2333</v>
      </c>
      <c r="L268" s="46" t="s">
        <v>2334</v>
      </c>
      <c r="M268" s="63" t="s">
        <v>4047</v>
      </c>
    </row>
    <row r="269" spans="1:13" x14ac:dyDescent="0.55000000000000004">
      <c r="A269" s="48" t="s">
        <v>25</v>
      </c>
      <c r="B269" s="48" t="s">
        <v>117</v>
      </c>
      <c r="C269" s="46" t="s">
        <v>44</v>
      </c>
      <c r="D269" s="44" t="s">
        <v>753</v>
      </c>
      <c r="E269" s="44" t="s">
        <v>901</v>
      </c>
      <c r="F269" s="50" t="s">
        <v>3665</v>
      </c>
      <c r="G269" s="50" t="s">
        <v>3666</v>
      </c>
      <c r="H269" s="46" t="s">
        <v>755</v>
      </c>
      <c r="I269" s="46" t="s">
        <v>446</v>
      </c>
      <c r="J269" s="46" t="s">
        <v>1737</v>
      </c>
      <c r="K269" s="46" t="s">
        <v>2723</v>
      </c>
      <c r="L269" s="46" t="s">
        <v>2724</v>
      </c>
      <c r="M269" s="63" t="s">
        <v>4047</v>
      </c>
    </row>
    <row r="270" spans="1:13" x14ac:dyDescent="0.55000000000000004">
      <c r="A270" s="48" t="s">
        <v>14</v>
      </c>
      <c r="B270" s="48" t="s">
        <v>125</v>
      </c>
      <c r="C270" s="46" t="s">
        <v>32</v>
      </c>
      <c r="D270" s="44" t="s">
        <v>126</v>
      </c>
      <c r="E270" s="43" t="s">
        <v>3667</v>
      </c>
      <c r="F270" s="50" t="s">
        <v>3668</v>
      </c>
      <c r="G270" s="50" t="s">
        <v>3669</v>
      </c>
      <c r="H270" s="46" t="s">
        <v>1889</v>
      </c>
      <c r="I270" s="46" t="s">
        <v>126</v>
      </c>
      <c r="J270" s="46" t="s">
        <v>1737</v>
      </c>
      <c r="K270" s="46" t="s">
        <v>1890</v>
      </c>
      <c r="L270" s="46" t="s">
        <v>1891</v>
      </c>
      <c r="M270" s="63" t="s">
        <v>4047</v>
      </c>
    </row>
    <row r="271" spans="1:13" x14ac:dyDescent="0.55000000000000004">
      <c r="A271" s="48" t="s">
        <v>20</v>
      </c>
      <c r="B271" s="48" t="s">
        <v>21</v>
      </c>
      <c r="C271" s="46" t="s">
        <v>38</v>
      </c>
      <c r="D271" s="44" t="s">
        <v>1237</v>
      </c>
      <c r="E271" s="43" t="s">
        <v>1240</v>
      </c>
      <c r="F271" s="44" t="s">
        <v>1238</v>
      </c>
      <c r="G271" s="44" t="s">
        <v>1239</v>
      </c>
      <c r="H271" s="46" t="s">
        <v>706</v>
      </c>
      <c r="I271" s="46" t="s">
        <v>2394</v>
      </c>
      <c r="J271" s="46" t="s">
        <v>1737</v>
      </c>
      <c r="K271" s="46" t="s">
        <v>2395</v>
      </c>
      <c r="L271" s="46" t="s">
        <v>2396</v>
      </c>
      <c r="M271" s="63" t="s">
        <v>4047</v>
      </c>
    </row>
    <row r="272" spans="1:13" x14ac:dyDescent="0.55000000000000004">
      <c r="A272" s="48" t="s">
        <v>3</v>
      </c>
      <c r="B272" s="48" t="s">
        <v>28</v>
      </c>
      <c r="C272" s="46" t="s">
        <v>45</v>
      </c>
      <c r="D272" s="50" t="s">
        <v>1497</v>
      </c>
      <c r="E272" s="54" t="s">
        <v>3672</v>
      </c>
      <c r="F272" s="50" t="s">
        <v>3670</v>
      </c>
      <c r="G272" s="50" t="s">
        <v>3671</v>
      </c>
      <c r="H272" s="46" t="s">
        <v>2971</v>
      </c>
      <c r="I272" s="46" t="s">
        <v>2972</v>
      </c>
      <c r="J272" s="46" t="s">
        <v>1737</v>
      </c>
      <c r="K272" s="46" t="s">
        <v>2973</v>
      </c>
      <c r="L272" s="46" t="s">
        <v>2974</v>
      </c>
      <c r="M272" s="63" t="s">
        <v>4047</v>
      </c>
    </row>
    <row r="273" spans="1:13" x14ac:dyDescent="0.55000000000000004">
      <c r="A273" s="48" t="s">
        <v>25</v>
      </c>
      <c r="B273" s="48" t="s">
        <v>119</v>
      </c>
      <c r="C273" s="46" t="s">
        <v>44</v>
      </c>
      <c r="D273" s="44" t="s">
        <v>754</v>
      </c>
      <c r="E273" s="43" t="s">
        <v>3675</v>
      </c>
      <c r="F273" s="50" t="s">
        <v>3673</v>
      </c>
      <c r="G273" s="50" t="s">
        <v>3674</v>
      </c>
      <c r="H273" s="46" t="s">
        <v>2725</v>
      </c>
      <c r="I273" s="46" t="s">
        <v>447</v>
      </c>
      <c r="J273" s="46" t="s">
        <v>1737</v>
      </c>
      <c r="K273" s="46" t="s">
        <v>2686</v>
      </c>
      <c r="L273" s="46" t="s">
        <v>2726</v>
      </c>
      <c r="M273" s="63" t="s">
        <v>4047</v>
      </c>
    </row>
    <row r="274" spans="1:13" x14ac:dyDescent="0.55000000000000004">
      <c r="A274" s="48" t="s">
        <v>26</v>
      </c>
      <c r="B274" s="48" t="s">
        <v>123</v>
      </c>
      <c r="C274" s="46" t="s">
        <v>46</v>
      </c>
      <c r="D274" s="44" t="s">
        <v>1429</v>
      </c>
      <c r="E274" s="43" t="s">
        <v>1432</v>
      </c>
      <c r="F274" s="44" t="s">
        <v>1430</v>
      </c>
      <c r="G274" s="44" t="s">
        <v>1431</v>
      </c>
      <c r="H274" s="46" t="s">
        <v>2891</v>
      </c>
      <c r="I274" s="46" t="s">
        <v>2892</v>
      </c>
      <c r="J274" s="46" t="s">
        <v>1737</v>
      </c>
      <c r="K274" s="46" t="s">
        <v>2893</v>
      </c>
      <c r="L274" s="46" t="s">
        <v>2894</v>
      </c>
      <c r="M274" s="63" t="s">
        <v>4047</v>
      </c>
    </row>
    <row r="275" spans="1:13" x14ac:dyDescent="0.55000000000000004">
      <c r="A275" s="48" t="s">
        <v>12</v>
      </c>
      <c r="B275" s="48" t="s">
        <v>3</v>
      </c>
      <c r="C275" s="46" t="s">
        <v>13</v>
      </c>
      <c r="D275" s="44" t="s">
        <v>79</v>
      </c>
      <c r="E275" s="43" t="s">
        <v>3678</v>
      </c>
      <c r="F275" s="50" t="s">
        <v>3676</v>
      </c>
      <c r="G275" s="50" t="s">
        <v>3677</v>
      </c>
      <c r="H275" s="46" t="s">
        <v>654</v>
      </c>
      <c r="I275" s="46" t="s">
        <v>79</v>
      </c>
      <c r="J275" s="46" t="s">
        <v>1737</v>
      </c>
      <c r="K275" s="46" t="s">
        <v>1776</v>
      </c>
      <c r="L275" s="46" t="s">
        <v>1777</v>
      </c>
      <c r="M275" s="63" t="s">
        <v>4047</v>
      </c>
    </row>
    <row r="276" spans="1:13" x14ac:dyDescent="0.55000000000000004">
      <c r="A276" s="48" t="s">
        <v>31</v>
      </c>
      <c r="B276" s="48" t="s">
        <v>3</v>
      </c>
      <c r="C276" s="46" t="s">
        <v>50</v>
      </c>
      <c r="D276" s="44" t="s">
        <v>1719</v>
      </c>
      <c r="E276" s="43" t="s">
        <v>1722</v>
      </c>
      <c r="F276" s="44" t="s">
        <v>1720</v>
      </c>
      <c r="G276" s="44" t="s">
        <v>1721</v>
      </c>
      <c r="H276" s="46" t="s">
        <v>3323</v>
      </c>
      <c r="I276" s="46" t="s">
        <v>640</v>
      </c>
      <c r="J276" s="46" t="s">
        <v>1737</v>
      </c>
      <c r="K276" s="46" t="s">
        <v>3309</v>
      </c>
      <c r="L276" s="46" t="s">
        <v>3324</v>
      </c>
      <c r="M276" s="63" t="s">
        <v>4047</v>
      </c>
    </row>
    <row r="277" spans="1:13" x14ac:dyDescent="0.55000000000000004">
      <c r="A277" s="48" t="s">
        <v>4</v>
      </c>
      <c r="B277" s="48" t="s">
        <v>17</v>
      </c>
      <c r="C277" s="46" t="s">
        <v>48</v>
      </c>
      <c r="D277" s="44" t="s">
        <v>1562</v>
      </c>
      <c r="E277" s="43"/>
      <c r="F277" s="50" t="s">
        <v>3679</v>
      </c>
      <c r="G277" s="50" t="s">
        <v>3680</v>
      </c>
      <c r="H277" s="46" t="s">
        <v>815</v>
      </c>
      <c r="I277" s="46" t="s">
        <v>3073</v>
      </c>
      <c r="J277" s="46" t="s">
        <v>1737</v>
      </c>
      <c r="K277" s="46" t="s">
        <v>3074</v>
      </c>
      <c r="L277" s="46" t="s">
        <v>3075</v>
      </c>
      <c r="M277" s="63" t="s">
        <v>4047</v>
      </c>
    </row>
    <row r="278" spans="1:13" x14ac:dyDescent="0.55000000000000004">
      <c r="A278" s="48" t="s">
        <v>17</v>
      </c>
      <c r="B278" s="48" t="s">
        <v>17</v>
      </c>
      <c r="C278" s="46" t="s">
        <v>35</v>
      </c>
      <c r="D278" s="44" t="s">
        <v>699</v>
      </c>
      <c r="E278" s="43" t="s">
        <v>1143</v>
      </c>
      <c r="F278" s="44" t="s">
        <v>1141</v>
      </c>
      <c r="G278" s="44" t="s">
        <v>1142</v>
      </c>
      <c r="H278" s="46" t="s">
        <v>2231</v>
      </c>
      <c r="I278" s="46" t="s">
        <v>2232</v>
      </c>
      <c r="J278" s="46" t="s">
        <v>1737</v>
      </c>
      <c r="K278" s="46" t="s">
        <v>2233</v>
      </c>
      <c r="L278" s="46" t="s">
        <v>2234</v>
      </c>
      <c r="M278" s="63" t="s">
        <v>4047</v>
      </c>
    </row>
    <row r="279" spans="1:13" x14ac:dyDescent="0.55000000000000004">
      <c r="A279" s="48" t="s">
        <v>15</v>
      </c>
      <c r="B279" s="48" t="s">
        <v>4</v>
      </c>
      <c r="C279" s="46" t="s">
        <v>33</v>
      </c>
      <c r="D279" s="44" t="s">
        <v>221</v>
      </c>
      <c r="E279" s="43"/>
      <c r="F279" s="50" t="s">
        <v>3681</v>
      </c>
      <c r="G279" s="50" t="s">
        <v>3682</v>
      </c>
      <c r="H279" s="46" t="s">
        <v>2039</v>
      </c>
      <c r="I279" s="46" t="s">
        <v>221</v>
      </c>
      <c r="J279" s="46" t="s">
        <v>1737</v>
      </c>
      <c r="K279" s="46" t="s">
        <v>2040</v>
      </c>
      <c r="L279" s="46" t="s">
        <v>2041</v>
      </c>
      <c r="M279" s="63" t="s">
        <v>4047</v>
      </c>
    </row>
    <row r="280" spans="1:13" x14ac:dyDescent="0.55000000000000004">
      <c r="A280" s="48" t="s">
        <v>14</v>
      </c>
      <c r="B280" s="48" t="s">
        <v>127</v>
      </c>
      <c r="C280" s="46" t="s">
        <v>32</v>
      </c>
      <c r="D280" s="44" t="s">
        <v>128</v>
      </c>
      <c r="E280" s="43" t="s">
        <v>3685</v>
      </c>
      <c r="F280" s="50" t="s">
        <v>3683</v>
      </c>
      <c r="G280" s="50" t="s">
        <v>3684</v>
      </c>
      <c r="H280" s="46" t="s">
        <v>666</v>
      </c>
      <c r="I280" s="46" t="s">
        <v>128</v>
      </c>
      <c r="J280" s="46" t="s">
        <v>1737</v>
      </c>
      <c r="K280" s="46" t="s">
        <v>1892</v>
      </c>
      <c r="L280" s="46" t="s">
        <v>1893</v>
      </c>
      <c r="M280" s="63" t="s">
        <v>4047</v>
      </c>
    </row>
    <row r="281" spans="1:13" ht="14.25" customHeight="1" x14ac:dyDescent="0.55000000000000004">
      <c r="A281" s="48" t="s">
        <v>26</v>
      </c>
      <c r="B281" s="48" t="s">
        <v>4</v>
      </c>
      <c r="C281" s="46" t="s">
        <v>46</v>
      </c>
      <c r="D281" s="44" t="s">
        <v>784</v>
      </c>
      <c r="E281" s="43" t="s">
        <v>4159</v>
      </c>
      <c r="F281" s="50" t="s">
        <v>4155</v>
      </c>
      <c r="G281" s="50" t="s">
        <v>4156</v>
      </c>
      <c r="H281" s="46" t="s">
        <v>4157</v>
      </c>
      <c r="I281" s="46" t="s">
        <v>487</v>
      </c>
      <c r="J281" s="46" t="s">
        <v>1737</v>
      </c>
      <c r="K281" s="73" t="s">
        <v>4158</v>
      </c>
      <c r="L281" s="46" t="s">
        <v>2852</v>
      </c>
      <c r="M281" s="63" t="s">
        <v>4047</v>
      </c>
    </row>
    <row r="282" spans="1:13" x14ac:dyDescent="0.55000000000000004">
      <c r="A282" s="48" t="s">
        <v>16</v>
      </c>
      <c r="B282" s="48" t="s">
        <v>54</v>
      </c>
      <c r="C282" s="46" t="s">
        <v>34</v>
      </c>
      <c r="D282" s="44" t="s">
        <v>265</v>
      </c>
      <c r="E282" s="54" t="s">
        <v>3813</v>
      </c>
      <c r="F282" s="50" t="s">
        <v>3814</v>
      </c>
      <c r="G282" s="50" t="s">
        <v>3815</v>
      </c>
      <c r="H282" s="46" t="s">
        <v>2175</v>
      </c>
      <c r="I282" s="46" t="s">
        <v>265</v>
      </c>
      <c r="J282" s="46" t="s">
        <v>1737</v>
      </c>
      <c r="K282" s="46" t="s">
        <v>2176</v>
      </c>
      <c r="L282" s="46" t="s">
        <v>2177</v>
      </c>
      <c r="M282" s="63" t="s">
        <v>4047</v>
      </c>
    </row>
    <row r="283" spans="1:13" x14ac:dyDescent="0.55000000000000004">
      <c r="A283" s="48" t="s">
        <v>14</v>
      </c>
      <c r="B283" s="48" t="s">
        <v>129</v>
      </c>
      <c r="C283" s="46" t="s">
        <v>32</v>
      </c>
      <c r="D283" s="44" t="s">
        <v>130</v>
      </c>
      <c r="E283" s="43" t="s">
        <v>4012</v>
      </c>
      <c r="F283" s="50" t="s">
        <v>4013</v>
      </c>
      <c r="G283" s="44" t="s">
        <v>951</v>
      </c>
      <c r="H283" s="46" t="s">
        <v>1894</v>
      </c>
      <c r="I283" s="46" t="s">
        <v>130</v>
      </c>
      <c r="J283" s="46" t="s">
        <v>1737</v>
      </c>
      <c r="K283" s="46" t="s">
        <v>1895</v>
      </c>
      <c r="L283" s="46" t="s">
        <v>1896</v>
      </c>
      <c r="M283" s="63" t="s">
        <v>4047</v>
      </c>
    </row>
    <row r="284" spans="1:13" x14ac:dyDescent="0.55000000000000004">
      <c r="A284" s="48" t="s">
        <v>25</v>
      </c>
      <c r="B284" s="48" t="s">
        <v>121</v>
      </c>
      <c r="C284" s="46" t="s">
        <v>44</v>
      </c>
      <c r="D284" s="44" t="s">
        <v>756</v>
      </c>
      <c r="E284" s="43" t="s">
        <v>1377</v>
      </c>
      <c r="F284" s="44" t="s">
        <v>1375</v>
      </c>
      <c r="G284" s="44" t="s">
        <v>1376</v>
      </c>
      <c r="H284" s="46" t="s">
        <v>2727</v>
      </c>
      <c r="I284" s="46" t="s">
        <v>448</v>
      </c>
      <c r="J284" s="46" t="s">
        <v>1737</v>
      </c>
      <c r="K284" s="46" t="s">
        <v>2728</v>
      </c>
      <c r="L284" s="46" t="s">
        <v>2729</v>
      </c>
      <c r="M284" s="63" t="s">
        <v>4047</v>
      </c>
    </row>
    <row r="285" spans="1:13" x14ac:dyDescent="0.55000000000000004">
      <c r="A285" s="48" t="s">
        <v>25</v>
      </c>
      <c r="B285" s="48" t="s">
        <v>123</v>
      </c>
      <c r="C285" s="46" t="s">
        <v>44</v>
      </c>
      <c r="D285" s="44" t="s">
        <v>757</v>
      </c>
      <c r="E285" s="55" t="s">
        <v>4006</v>
      </c>
      <c r="F285" s="50" t="s">
        <v>4007</v>
      </c>
      <c r="G285" s="50"/>
      <c r="H285" s="46" t="s">
        <v>2730</v>
      </c>
      <c r="I285" s="46" t="s">
        <v>449</v>
      </c>
      <c r="J285" s="46" t="s">
        <v>1737</v>
      </c>
      <c r="K285" s="46" t="s">
        <v>2731</v>
      </c>
      <c r="L285" s="46" t="s">
        <v>2732</v>
      </c>
      <c r="M285" s="63" t="s">
        <v>4047</v>
      </c>
    </row>
    <row r="286" spans="1:13" x14ac:dyDescent="0.55000000000000004">
      <c r="A286" s="48" t="s">
        <v>3</v>
      </c>
      <c r="B286" s="48" t="s">
        <v>29</v>
      </c>
      <c r="C286" s="46" t="s">
        <v>45</v>
      </c>
      <c r="D286" s="44" t="s">
        <v>1498</v>
      </c>
      <c r="E286" s="43" t="s">
        <v>1501</v>
      </c>
      <c r="F286" s="44" t="s">
        <v>1499</v>
      </c>
      <c r="G286" s="44" t="s">
        <v>1500</v>
      </c>
      <c r="H286" s="46" t="s">
        <v>2975</v>
      </c>
      <c r="I286" s="46" t="s">
        <v>521</v>
      </c>
      <c r="J286" s="46" t="s">
        <v>1737</v>
      </c>
      <c r="K286" s="46" t="s">
        <v>2976</v>
      </c>
      <c r="L286" s="46" t="s">
        <v>2977</v>
      </c>
      <c r="M286" s="63" t="s">
        <v>4047</v>
      </c>
    </row>
    <row r="287" spans="1:13" x14ac:dyDescent="0.55000000000000004">
      <c r="A287" s="48" t="s">
        <v>4</v>
      </c>
      <c r="B287" s="48" t="s">
        <v>18</v>
      </c>
      <c r="C287" s="46" t="s">
        <v>48</v>
      </c>
      <c r="D287" s="44" t="s">
        <v>1563</v>
      </c>
      <c r="E287" s="43" t="s">
        <v>1566</v>
      </c>
      <c r="F287" s="44" t="s">
        <v>1564</v>
      </c>
      <c r="G287" s="44" t="s">
        <v>1565</v>
      </c>
      <c r="H287" s="46" t="s">
        <v>816</v>
      </c>
      <c r="I287" s="46" t="s">
        <v>48</v>
      </c>
      <c r="J287" s="46" t="s">
        <v>1737</v>
      </c>
      <c r="K287" s="46" t="s">
        <v>3076</v>
      </c>
      <c r="L287" s="46" t="s">
        <v>3077</v>
      </c>
      <c r="M287" s="63" t="s">
        <v>4047</v>
      </c>
    </row>
    <row r="288" spans="1:13" x14ac:dyDescent="0.55000000000000004">
      <c r="A288" s="48" t="s">
        <v>15</v>
      </c>
      <c r="B288" s="48" t="s">
        <v>28</v>
      </c>
      <c r="C288" s="46" t="s">
        <v>33</v>
      </c>
      <c r="D288" s="44" t="s">
        <v>222</v>
      </c>
      <c r="E288" s="43" t="s">
        <v>1036</v>
      </c>
      <c r="F288" s="44" t="s">
        <v>1034</v>
      </c>
      <c r="G288" s="44" t="s">
        <v>1035</v>
      </c>
      <c r="H288" s="46" t="s">
        <v>680</v>
      </c>
      <c r="I288" s="46" t="s">
        <v>2042</v>
      </c>
      <c r="J288" s="46" t="s">
        <v>1737</v>
      </c>
      <c r="K288" s="46" t="s">
        <v>2043</v>
      </c>
      <c r="L288" s="46" t="s">
        <v>2044</v>
      </c>
      <c r="M288" s="63" t="s">
        <v>4047</v>
      </c>
    </row>
    <row r="289" spans="1:13" x14ac:dyDescent="0.55000000000000004">
      <c r="A289" s="48" t="s">
        <v>31</v>
      </c>
      <c r="B289" s="48" t="s">
        <v>27</v>
      </c>
      <c r="C289" s="46" t="s">
        <v>50</v>
      </c>
      <c r="D289" s="44" t="s">
        <v>222</v>
      </c>
      <c r="E289" s="43" t="s">
        <v>1725</v>
      </c>
      <c r="F289" s="44" t="s">
        <v>1723</v>
      </c>
      <c r="G289" s="44" t="s">
        <v>1724</v>
      </c>
      <c r="H289" s="46" t="s">
        <v>3325</v>
      </c>
      <c r="I289" s="46" t="s">
        <v>3326</v>
      </c>
      <c r="J289" s="46" t="s">
        <v>1737</v>
      </c>
      <c r="K289" s="46" t="s">
        <v>3327</v>
      </c>
      <c r="L289" s="46" t="s">
        <v>3328</v>
      </c>
      <c r="M289" s="63" t="s">
        <v>4047</v>
      </c>
    </row>
    <row r="290" spans="1:13" x14ac:dyDescent="0.55000000000000004">
      <c r="A290" s="48" t="s">
        <v>3</v>
      </c>
      <c r="B290" s="48" t="s">
        <v>30</v>
      </c>
      <c r="C290" s="46" t="s">
        <v>45</v>
      </c>
      <c r="D290" s="44" t="s">
        <v>527</v>
      </c>
      <c r="E290" s="43" t="s">
        <v>1504</v>
      </c>
      <c r="F290" s="44" t="s">
        <v>1502</v>
      </c>
      <c r="G290" s="44" t="s">
        <v>1503</v>
      </c>
      <c r="H290" s="46" t="s">
        <v>2978</v>
      </c>
      <c r="I290" s="46" t="s">
        <v>527</v>
      </c>
      <c r="J290" s="46" t="s">
        <v>1737</v>
      </c>
      <c r="K290" s="46" t="s">
        <v>2979</v>
      </c>
      <c r="L290" s="46" t="s">
        <v>2980</v>
      </c>
      <c r="M290" s="63" t="s">
        <v>4047</v>
      </c>
    </row>
    <row r="291" spans="1:13" x14ac:dyDescent="0.55000000000000004">
      <c r="A291" s="48" t="s">
        <v>20</v>
      </c>
      <c r="B291" s="48" t="s">
        <v>22</v>
      </c>
      <c r="C291" s="46" t="s">
        <v>38</v>
      </c>
      <c r="D291" s="44" t="s">
        <v>338</v>
      </c>
      <c r="E291" s="43" t="s">
        <v>1243</v>
      </c>
      <c r="F291" s="44" t="s">
        <v>1241</v>
      </c>
      <c r="G291" s="44" t="s">
        <v>1242</v>
      </c>
      <c r="H291" s="46" t="s">
        <v>2397</v>
      </c>
      <c r="I291" s="46" t="s">
        <v>338</v>
      </c>
      <c r="J291" s="46" t="s">
        <v>1737</v>
      </c>
      <c r="K291" s="46" t="s">
        <v>2398</v>
      </c>
      <c r="L291" s="46" t="s">
        <v>2399</v>
      </c>
      <c r="M291" s="63" t="s">
        <v>4047</v>
      </c>
    </row>
    <row r="292" spans="1:13" x14ac:dyDescent="0.55000000000000004">
      <c r="A292" s="48" t="s">
        <v>28</v>
      </c>
      <c r="B292" s="48" t="s">
        <v>23</v>
      </c>
      <c r="C292" s="46" t="s">
        <v>49</v>
      </c>
      <c r="D292" s="44" t="s">
        <v>578</v>
      </c>
      <c r="E292" s="43" t="s">
        <v>3686</v>
      </c>
      <c r="F292" s="57" t="s">
        <v>3687</v>
      </c>
      <c r="G292" s="58" t="s">
        <v>3688</v>
      </c>
      <c r="H292" s="46" t="s">
        <v>3130</v>
      </c>
      <c r="I292" s="46" t="s">
        <v>578</v>
      </c>
      <c r="J292" s="46" t="s">
        <v>1737</v>
      </c>
      <c r="K292" s="46" t="s">
        <v>3131</v>
      </c>
      <c r="L292" s="46" t="s">
        <v>3132</v>
      </c>
      <c r="M292" s="63" t="s">
        <v>4047</v>
      </c>
    </row>
    <row r="293" spans="1:13" x14ac:dyDescent="0.55000000000000004">
      <c r="A293" s="48" t="s">
        <v>15</v>
      </c>
      <c r="B293" s="48" t="s">
        <v>29</v>
      </c>
      <c r="C293" s="46" t="s">
        <v>33</v>
      </c>
      <c r="D293" s="44" t="s">
        <v>223</v>
      </c>
      <c r="E293" s="54" t="s">
        <v>3818</v>
      </c>
      <c r="F293" s="50" t="s">
        <v>3816</v>
      </c>
      <c r="G293" s="50" t="s">
        <v>3817</v>
      </c>
      <c r="H293" s="46" t="s">
        <v>681</v>
      </c>
      <c r="I293" s="46" t="s">
        <v>223</v>
      </c>
      <c r="J293" s="46" t="s">
        <v>1737</v>
      </c>
      <c r="K293" s="46" t="s">
        <v>2045</v>
      </c>
      <c r="L293" s="46" t="s">
        <v>2046</v>
      </c>
      <c r="M293" s="63" t="s">
        <v>4047</v>
      </c>
    </row>
    <row r="294" spans="1:13" x14ac:dyDescent="0.55000000000000004">
      <c r="A294" s="48" t="s">
        <v>19</v>
      </c>
      <c r="B294" s="48" t="s">
        <v>23</v>
      </c>
      <c r="C294" s="46" t="s">
        <v>37</v>
      </c>
      <c r="D294" s="44" t="s">
        <v>318</v>
      </c>
      <c r="E294" s="43"/>
      <c r="F294" s="50" t="s">
        <v>3819</v>
      </c>
      <c r="G294" s="50" t="s">
        <v>3820</v>
      </c>
      <c r="H294" s="46" t="s">
        <v>2335</v>
      </c>
      <c r="I294" s="46" t="s">
        <v>318</v>
      </c>
      <c r="J294" s="46" t="s">
        <v>1737</v>
      </c>
      <c r="K294" s="46" t="s">
        <v>2336</v>
      </c>
      <c r="L294" s="46" t="s">
        <v>2337</v>
      </c>
      <c r="M294" s="63" t="s">
        <v>4047</v>
      </c>
    </row>
    <row r="295" spans="1:13" x14ac:dyDescent="0.55000000000000004">
      <c r="A295" s="48" t="s">
        <v>12</v>
      </c>
      <c r="B295" s="48" t="s">
        <v>27</v>
      </c>
      <c r="C295" s="46" t="s">
        <v>13</v>
      </c>
      <c r="D295" s="44" t="s">
        <v>655</v>
      </c>
      <c r="E295" s="43"/>
      <c r="F295" s="50" t="s">
        <v>3821</v>
      </c>
      <c r="G295" s="50" t="s">
        <v>3822</v>
      </c>
      <c r="H295" s="46" t="s">
        <v>1778</v>
      </c>
      <c r="I295" s="46" t="s">
        <v>80</v>
      </c>
      <c r="J295" s="46" t="s">
        <v>1737</v>
      </c>
      <c r="K295" s="46" t="s">
        <v>1779</v>
      </c>
      <c r="L295" s="46" t="s">
        <v>1780</v>
      </c>
      <c r="M295" s="63" t="s">
        <v>4047</v>
      </c>
    </row>
    <row r="296" spans="1:13" x14ac:dyDescent="0.55000000000000004">
      <c r="A296" s="48" t="s">
        <v>25</v>
      </c>
      <c r="B296" s="48" t="s">
        <v>125</v>
      </c>
      <c r="C296" s="46" t="s">
        <v>44</v>
      </c>
      <c r="D296" s="44" t="s">
        <v>758</v>
      </c>
      <c r="E296" s="55" t="s">
        <v>3998</v>
      </c>
      <c r="F296" s="44" t="s">
        <v>1378</v>
      </c>
      <c r="G296" s="44" t="s">
        <v>1379</v>
      </c>
      <c r="H296" s="46" t="s">
        <v>2733</v>
      </c>
      <c r="I296" s="46" t="s">
        <v>450</v>
      </c>
      <c r="J296" s="46" t="s">
        <v>1737</v>
      </c>
      <c r="K296" s="46" t="s">
        <v>2734</v>
      </c>
      <c r="L296" s="46" t="s">
        <v>2735</v>
      </c>
      <c r="M296" s="63" t="s">
        <v>4047</v>
      </c>
    </row>
    <row r="297" spans="1:13" x14ac:dyDescent="0.55000000000000004">
      <c r="A297" s="48" t="s">
        <v>25</v>
      </c>
      <c r="B297" s="48" t="s">
        <v>127</v>
      </c>
      <c r="C297" s="46" t="s">
        <v>44</v>
      </c>
      <c r="D297" s="44" t="s">
        <v>759</v>
      </c>
      <c r="E297" s="43" t="s">
        <v>3931</v>
      </c>
      <c r="F297" s="50" t="s">
        <v>3823</v>
      </c>
      <c r="G297" s="50" t="s">
        <v>3824</v>
      </c>
      <c r="H297" s="46" t="s">
        <v>2736</v>
      </c>
      <c r="I297" s="46" t="s">
        <v>451</v>
      </c>
      <c r="J297" s="46" t="s">
        <v>1737</v>
      </c>
      <c r="K297" s="46" t="s">
        <v>2737</v>
      </c>
      <c r="L297" s="46" t="s">
        <v>2738</v>
      </c>
      <c r="M297" s="63" t="s">
        <v>4047</v>
      </c>
    </row>
    <row r="298" spans="1:13" x14ac:dyDescent="0.55000000000000004">
      <c r="A298" s="48" t="s">
        <v>18</v>
      </c>
      <c r="B298" s="48" t="s">
        <v>21</v>
      </c>
      <c r="C298" s="46" t="s">
        <v>36</v>
      </c>
      <c r="D298" s="50" t="s">
        <v>303</v>
      </c>
      <c r="E298" s="43" t="s">
        <v>4163</v>
      </c>
      <c r="F298" s="50" t="s">
        <v>3376</v>
      </c>
      <c r="G298" s="50" t="s">
        <v>4160</v>
      </c>
      <c r="H298" s="46" t="s">
        <v>4161</v>
      </c>
      <c r="I298" s="46" t="s">
        <v>2295</v>
      </c>
      <c r="J298" s="46" t="s">
        <v>1737</v>
      </c>
      <c r="K298" s="73" t="s">
        <v>4162</v>
      </c>
      <c r="L298" s="46" t="s">
        <v>2296</v>
      </c>
      <c r="M298" s="63" t="s">
        <v>4047</v>
      </c>
    </row>
    <row r="299" spans="1:13" x14ac:dyDescent="0.55000000000000004">
      <c r="A299" s="48" t="s">
        <v>14</v>
      </c>
      <c r="B299" s="48" t="s">
        <v>131</v>
      </c>
      <c r="C299" s="46" t="s">
        <v>32</v>
      </c>
      <c r="D299" s="44" t="s">
        <v>132</v>
      </c>
      <c r="E299" s="49" t="s">
        <v>954</v>
      </c>
      <c r="F299" s="44" t="s">
        <v>952</v>
      </c>
      <c r="G299" s="44" t="s">
        <v>953</v>
      </c>
      <c r="H299" s="46" t="s">
        <v>1897</v>
      </c>
      <c r="I299" s="46" t="s">
        <v>132</v>
      </c>
      <c r="J299" s="46" t="s">
        <v>1737</v>
      </c>
      <c r="K299" s="46" t="s">
        <v>1898</v>
      </c>
      <c r="L299" s="46" t="s">
        <v>1899</v>
      </c>
      <c r="M299" s="63" t="s">
        <v>4047</v>
      </c>
    </row>
    <row r="300" spans="1:13" x14ac:dyDescent="0.55000000000000004">
      <c r="A300" s="48" t="s">
        <v>15</v>
      </c>
      <c r="B300" s="48" t="s">
        <v>30</v>
      </c>
      <c r="C300" s="46" t="s">
        <v>33</v>
      </c>
      <c r="D300" s="44" t="s">
        <v>1037</v>
      </c>
      <c r="E300" s="43" t="s">
        <v>1040</v>
      </c>
      <c r="F300" s="44" t="s">
        <v>1038</v>
      </c>
      <c r="G300" s="44" t="s">
        <v>1039</v>
      </c>
      <c r="H300" s="46" t="s">
        <v>2047</v>
      </c>
      <c r="I300" s="46" t="s">
        <v>224</v>
      </c>
      <c r="J300" s="46" t="s">
        <v>1737</v>
      </c>
      <c r="K300" s="46" t="s">
        <v>2048</v>
      </c>
      <c r="L300" s="46" t="s">
        <v>2049</v>
      </c>
      <c r="M300" s="63" t="s">
        <v>4047</v>
      </c>
    </row>
    <row r="301" spans="1:13" x14ac:dyDescent="0.55000000000000004">
      <c r="A301" s="48" t="s">
        <v>15</v>
      </c>
      <c r="B301" s="48" t="s">
        <v>31</v>
      </c>
      <c r="C301" s="46" t="s">
        <v>33</v>
      </c>
      <c r="D301" s="44" t="s">
        <v>682</v>
      </c>
      <c r="E301" s="54" t="s">
        <v>3825</v>
      </c>
      <c r="F301" s="50" t="s">
        <v>3826</v>
      </c>
      <c r="G301" s="50" t="s">
        <v>3827</v>
      </c>
      <c r="H301" s="46" t="s">
        <v>2050</v>
      </c>
      <c r="I301" s="46" t="s">
        <v>225</v>
      </c>
      <c r="J301" s="46" t="s">
        <v>1737</v>
      </c>
      <c r="K301" s="46" t="s">
        <v>2051</v>
      </c>
      <c r="L301" s="46" t="s">
        <v>2052</v>
      </c>
      <c r="M301" s="63" t="s">
        <v>4047</v>
      </c>
    </row>
    <row r="302" spans="1:13" x14ac:dyDescent="0.55000000000000004">
      <c r="A302" s="48" t="s">
        <v>26</v>
      </c>
      <c r="B302" s="48" t="s">
        <v>28</v>
      </c>
      <c r="C302" s="46" t="s">
        <v>46</v>
      </c>
      <c r="D302" s="50" t="s">
        <v>785</v>
      </c>
      <c r="E302" s="54" t="s">
        <v>3828</v>
      </c>
      <c r="F302" s="50" t="s">
        <v>3829</v>
      </c>
      <c r="G302" s="50" t="s">
        <v>3830</v>
      </c>
      <c r="H302" s="46" t="s">
        <v>2853</v>
      </c>
      <c r="I302" s="46" t="s">
        <v>2854</v>
      </c>
      <c r="J302" s="46" t="s">
        <v>1737</v>
      </c>
      <c r="K302" s="46" t="s">
        <v>2855</v>
      </c>
      <c r="L302" s="46" t="s">
        <v>2856</v>
      </c>
      <c r="M302" s="63" t="s">
        <v>4047</v>
      </c>
    </row>
    <row r="303" spans="1:13" x14ac:dyDescent="0.55000000000000004">
      <c r="A303" s="48" t="s">
        <v>26</v>
      </c>
      <c r="B303" s="48" t="s">
        <v>29</v>
      </c>
      <c r="C303" s="46" t="s">
        <v>46</v>
      </c>
      <c r="D303" s="44" t="s">
        <v>1433</v>
      </c>
      <c r="E303" s="43" t="s">
        <v>3833</v>
      </c>
      <c r="F303" s="50" t="s">
        <v>3831</v>
      </c>
      <c r="G303" s="50" t="s">
        <v>3832</v>
      </c>
      <c r="H303" s="46" t="s">
        <v>2857</v>
      </c>
      <c r="I303" s="46" t="s">
        <v>2858</v>
      </c>
      <c r="J303" s="46" t="s">
        <v>1737</v>
      </c>
      <c r="K303" s="46" t="s">
        <v>2859</v>
      </c>
      <c r="L303" s="46" t="s">
        <v>2860</v>
      </c>
      <c r="M303" s="63" t="s">
        <v>4047</v>
      </c>
    </row>
    <row r="304" spans="1:13" x14ac:dyDescent="0.55000000000000004">
      <c r="A304" s="48" t="s">
        <v>16</v>
      </c>
      <c r="B304" s="48" t="s">
        <v>58</v>
      </c>
      <c r="C304" s="46" t="s">
        <v>34</v>
      </c>
      <c r="D304" s="44" t="s">
        <v>266</v>
      </c>
      <c r="E304" s="54" t="s">
        <v>3834</v>
      </c>
      <c r="F304" s="50" t="s">
        <v>3835</v>
      </c>
      <c r="G304" s="50" t="s">
        <v>3836</v>
      </c>
      <c r="H304" s="46" t="s">
        <v>2178</v>
      </c>
      <c r="I304" s="46" t="s">
        <v>266</v>
      </c>
      <c r="J304" s="46" t="s">
        <v>1737</v>
      </c>
      <c r="K304" s="46" t="s">
        <v>2179</v>
      </c>
      <c r="L304" s="46" t="s">
        <v>2180</v>
      </c>
      <c r="M304" s="63" t="s">
        <v>4047</v>
      </c>
    </row>
    <row r="305" spans="1:13" x14ac:dyDescent="0.55000000000000004">
      <c r="A305" s="48" t="s">
        <v>24</v>
      </c>
      <c r="B305" s="48" t="s">
        <v>21</v>
      </c>
      <c r="C305" s="46" t="s">
        <v>43</v>
      </c>
      <c r="D305" s="44" t="s">
        <v>405</v>
      </c>
      <c r="E305" s="43" t="s">
        <v>1329</v>
      </c>
      <c r="F305" s="44" t="s">
        <v>1327</v>
      </c>
      <c r="G305" s="44" t="s">
        <v>1328</v>
      </c>
      <c r="H305" s="46" t="s">
        <v>721</v>
      </c>
      <c r="I305" s="46" t="s">
        <v>405</v>
      </c>
      <c r="J305" s="46" t="s">
        <v>1737</v>
      </c>
      <c r="K305" s="46" t="s">
        <v>2605</v>
      </c>
      <c r="L305" s="46" t="s">
        <v>2606</v>
      </c>
      <c r="M305" s="63" t="s">
        <v>4047</v>
      </c>
    </row>
    <row r="306" spans="1:13" x14ac:dyDescent="0.55000000000000004">
      <c r="A306" s="48" t="s">
        <v>17</v>
      </c>
      <c r="B306" s="48" t="s">
        <v>18</v>
      </c>
      <c r="C306" s="46" t="s">
        <v>35</v>
      </c>
      <c r="D306" s="44" t="s">
        <v>1144</v>
      </c>
      <c r="E306" s="43" t="s">
        <v>1147</v>
      </c>
      <c r="F306" s="44" t="s">
        <v>1145</v>
      </c>
      <c r="G306" s="44" t="s">
        <v>1146</v>
      </c>
      <c r="H306" s="46" t="s">
        <v>2235</v>
      </c>
      <c r="I306" s="46" t="s">
        <v>2236</v>
      </c>
      <c r="J306" s="46" t="s">
        <v>1737</v>
      </c>
      <c r="K306" s="46" t="s">
        <v>2237</v>
      </c>
      <c r="L306" s="46" t="s">
        <v>2238</v>
      </c>
      <c r="M306" s="63" t="s">
        <v>4047</v>
      </c>
    </row>
    <row r="307" spans="1:13" x14ac:dyDescent="0.55000000000000004">
      <c r="A307" s="48" t="s">
        <v>24</v>
      </c>
      <c r="B307" s="48" t="s">
        <v>22</v>
      </c>
      <c r="C307" s="46" t="s">
        <v>43</v>
      </c>
      <c r="D307" s="44" t="s">
        <v>43</v>
      </c>
      <c r="E307" s="43" t="s">
        <v>3367</v>
      </c>
      <c r="F307" s="44" t="s">
        <v>1330</v>
      </c>
      <c r="G307" s="44" t="s">
        <v>1331</v>
      </c>
      <c r="H307" s="46" t="s">
        <v>2607</v>
      </c>
      <c r="I307" s="46" t="s">
        <v>43</v>
      </c>
      <c r="J307" s="46" t="s">
        <v>1737</v>
      </c>
      <c r="K307" s="46" t="s">
        <v>2608</v>
      </c>
      <c r="L307" s="46" t="s">
        <v>2609</v>
      </c>
      <c r="M307" s="63" t="s">
        <v>4047</v>
      </c>
    </row>
    <row r="308" spans="1:13" x14ac:dyDescent="0.55000000000000004">
      <c r="A308" s="48" t="s">
        <v>25</v>
      </c>
      <c r="B308" s="48" t="s">
        <v>129</v>
      </c>
      <c r="C308" s="46" t="s">
        <v>44</v>
      </c>
      <c r="D308" s="44" t="s">
        <v>760</v>
      </c>
      <c r="E308" s="43" t="s">
        <v>4043</v>
      </c>
      <c r="F308" s="44" t="s">
        <v>1380</v>
      </c>
      <c r="G308" s="44" t="s">
        <v>1381</v>
      </c>
      <c r="H308" s="46" t="s">
        <v>2739</v>
      </c>
      <c r="I308" s="46" t="s">
        <v>2740</v>
      </c>
      <c r="J308" s="46" t="s">
        <v>1737</v>
      </c>
      <c r="K308" s="46" t="s">
        <v>2741</v>
      </c>
      <c r="L308" s="46" t="s">
        <v>2742</v>
      </c>
      <c r="M308" s="63" t="s">
        <v>4047</v>
      </c>
    </row>
    <row r="309" spans="1:13" x14ac:dyDescent="0.55000000000000004">
      <c r="A309" s="48" t="s">
        <v>14</v>
      </c>
      <c r="B309" s="48" t="s">
        <v>133</v>
      </c>
      <c r="C309" s="46" t="s">
        <v>32</v>
      </c>
      <c r="D309" s="44" t="s">
        <v>134</v>
      </c>
      <c r="E309" s="43" t="s">
        <v>957</v>
      </c>
      <c r="F309" s="44" t="s">
        <v>955</v>
      </c>
      <c r="G309" s="44" t="s">
        <v>956</v>
      </c>
      <c r="H309" s="46" t="s">
        <v>1900</v>
      </c>
      <c r="I309" s="46" t="s">
        <v>134</v>
      </c>
      <c r="J309" s="46" t="s">
        <v>1737</v>
      </c>
      <c r="K309" s="46" t="s">
        <v>1901</v>
      </c>
      <c r="L309" s="46" t="s">
        <v>1902</v>
      </c>
      <c r="M309" s="63" t="s">
        <v>4047</v>
      </c>
    </row>
    <row r="310" spans="1:13" x14ac:dyDescent="0.55000000000000004">
      <c r="A310" s="48" t="s">
        <v>22</v>
      </c>
      <c r="B310" s="48" t="s">
        <v>30</v>
      </c>
      <c r="C310" s="46" t="s">
        <v>40</v>
      </c>
      <c r="D310" s="44" t="s">
        <v>381</v>
      </c>
      <c r="E310" s="54" t="s">
        <v>3837</v>
      </c>
      <c r="F310" s="50" t="s">
        <v>3838</v>
      </c>
      <c r="G310" s="50" t="s">
        <v>3839</v>
      </c>
      <c r="H310" s="46" t="s">
        <v>718</v>
      </c>
      <c r="I310" s="46" t="s">
        <v>381</v>
      </c>
      <c r="J310" s="46" t="s">
        <v>1737</v>
      </c>
      <c r="K310" s="46" t="s">
        <v>2528</v>
      </c>
      <c r="L310" s="46" t="s">
        <v>2529</v>
      </c>
      <c r="M310" s="63" t="s">
        <v>4047</v>
      </c>
    </row>
    <row r="311" spans="1:13" x14ac:dyDescent="0.55000000000000004">
      <c r="A311" s="48" t="s">
        <v>19</v>
      </c>
      <c r="B311" s="48" t="s">
        <v>24</v>
      </c>
      <c r="C311" s="46" t="s">
        <v>37</v>
      </c>
      <c r="D311" s="44" t="s">
        <v>319</v>
      </c>
      <c r="E311" s="43" t="s">
        <v>4009</v>
      </c>
      <c r="F311" s="50" t="s">
        <v>4004</v>
      </c>
      <c r="G311" s="50" t="s">
        <v>4005</v>
      </c>
      <c r="H311" s="46" t="s">
        <v>2338</v>
      </c>
      <c r="I311" s="46" t="s">
        <v>319</v>
      </c>
      <c r="J311" s="46" t="s">
        <v>1737</v>
      </c>
      <c r="K311" s="46" t="s">
        <v>2339</v>
      </c>
      <c r="L311" s="46" t="s">
        <v>2340</v>
      </c>
      <c r="M311" s="63" t="s">
        <v>4047</v>
      </c>
    </row>
    <row r="312" spans="1:13" x14ac:dyDescent="0.55000000000000004">
      <c r="A312" s="48" t="s">
        <v>28</v>
      </c>
      <c r="B312" s="48" t="s">
        <v>24</v>
      </c>
      <c r="C312" s="46" t="s">
        <v>49</v>
      </c>
      <c r="D312" s="44" t="s">
        <v>452</v>
      </c>
      <c r="E312" s="43" t="s">
        <v>4044</v>
      </c>
      <c r="F312" s="44" t="s">
        <v>1603</v>
      </c>
      <c r="G312" s="44" t="s">
        <v>1604</v>
      </c>
      <c r="H312" s="46" t="s">
        <v>824</v>
      </c>
      <c r="I312" s="46" t="s">
        <v>452</v>
      </c>
      <c r="J312" s="46" t="s">
        <v>1737</v>
      </c>
      <c r="K312" s="46" t="s">
        <v>3128</v>
      </c>
      <c r="L312" s="46" t="s">
        <v>3133</v>
      </c>
      <c r="M312" s="63" t="s">
        <v>4047</v>
      </c>
    </row>
    <row r="313" spans="1:13" x14ac:dyDescent="0.55000000000000004">
      <c r="A313" s="48" t="s">
        <v>25</v>
      </c>
      <c r="B313" s="48" t="s">
        <v>131</v>
      </c>
      <c r="C313" s="46" t="s">
        <v>44</v>
      </c>
      <c r="D313" s="44" t="s">
        <v>1382</v>
      </c>
      <c r="E313" s="43" t="s">
        <v>1385</v>
      </c>
      <c r="F313" s="44" t="s">
        <v>1383</v>
      </c>
      <c r="G313" s="44" t="s">
        <v>1384</v>
      </c>
      <c r="H313" s="46" t="s">
        <v>2743</v>
      </c>
      <c r="I313" s="46" t="s">
        <v>453</v>
      </c>
      <c r="J313" s="46" t="s">
        <v>1737</v>
      </c>
      <c r="K313" s="46" t="s">
        <v>2744</v>
      </c>
      <c r="L313" s="46" t="s">
        <v>2745</v>
      </c>
      <c r="M313" s="63" t="s">
        <v>4047</v>
      </c>
    </row>
    <row r="314" spans="1:13" x14ac:dyDescent="0.55000000000000004">
      <c r="A314" s="48" t="s">
        <v>24</v>
      </c>
      <c r="B314" s="48" t="s">
        <v>23</v>
      </c>
      <c r="C314" s="46" t="s">
        <v>43</v>
      </c>
      <c r="D314" s="44" t="s">
        <v>406</v>
      </c>
      <c r="E314" s="43" t="s">
        <v>3840</v>
      </c>
      <c r="F314" s="44" t="s">
        <v>1332</v>
      </c>
      <c r="G314" s="44" t="s">
        <v>1333</v>
      </c>
      <c r="H314" s="46" t="s">
        <v>2610</v>
      </c>
      <c r="I314" s="46" t="s">
        <v>406</v>
      </c>
      <c r="J314" s="46" t="s">
        <v>1737</v>
      </c>
      <c r="K314" s="46" t="s">
        <v>2611</v>
      </c>
      <c r="L314" s="46" t="s">
        <v>2612</v>
      </c>
      <c r="M314" s="63" t="s">
        <v>4047</v>
      </c>
    </row>
    <row r="315" spans="1:13" x14ac:dyDescent="0.55000000000000004">
      <c r="A315" s="48" t="s">
        <v>18</v>
      </c>
      <c r="B315" s="48" t="s">
        <v>22</v>
      </c>
      <c r="C315" s="46" t="s">
        <v>36</v>
      </c>
      <c r="D315" s="50" t="s">
        <v>304</v>
      </c>
      <c r="E315" s="43" t="s">
        <v>4048</v>
      </c>
      <c r="F315" s="44" t="s">
        <v>1174</v>
      </c>
      <c r="G315" s="44" t="s">
        <v>1175</v>
      </c>
      <c r="H315" s="46" t="s">
        <v>2297</v>
      </c>
      <c r="I315" s="46" t="s">
        <v>304</v>
      </c>
      <c r="J315" s="46" t="s">
        <v>1737</v>
      </c>
      <c r="K315" s="46" t="s">
        <v>2298</v>
      </c>
      <c r="L315" s="46" t="s">
        <v>2299</v>
      </c>
      <c r="M315" s="63" t="s">
        <v>4047</v>
      </c>
    </row>
    <row r="316" spans="1:13" x14ac:dyDescent="0.55000000000000004">
      <c r="A316" s="48" t="s">
        <v>26</v>
      </c>
      <c r="B316" s="48" t="s">
        <v>30</v>
      </c>
      <c r="C316" s="46" t="s">
        <v>46</v>
      </c>
      <c r="D316" s="44" t="s">
        <v>1434</v>
      </c>
      <c r="E316" s="43" t="s">
        <v>1437</v>
      </c>
      <c r="F316" s="44" t="s">
        <v>1435</v>
      </c>
      <c r="G316" s="44" t="s">
        <v>1436</v>
      </c>
      <c r="H316" s="46" t="s">
        <v>2861</v>
      </c>
      <c r="I316" s="46" t="s">
        <v>490</v>
      </c>
      <c r="J316" s="46" t="s">
        <v>1737</v>
      </c>
      <c r="K316" s="46" t="s">
        <v>2862</v>
      </c>
      <c r="L316" s="46" t="s">
        <v>2863</v>
      </c>
      <c r="M316" s="63" t="s">
        <v>4047</v>
      </c>
    </row>
    <row r="317" spans="1:13" x14ac:dyDescent="0.55000000000000004">
      <c r="A317" s="48" t="s">
        <v>25</v>
      </c>
      <c r="B317" s="48" t="s">
        <v>133</v>
      </c>
      <c r="C317" s="46" t="s">
        <v>44</v>
      </c>
      <c r="D317" s="44" t="s">
        <v>761</v>
      </c>
      <c r="E317" s="54" t="s">
        <v>3841</v>
      </c>
      <c r="F317" s="50" t="s">
        <v>3842</v>
      </c>
      <c r="G317" s="50" t="s">
        <v>3843</v>
      </c>
      <c r="H317" s="46" t="s">
        <v>2746</v>
      </c>
      <c r="I317" s="46" t="s">
        <v>454</v>
      </c>
      <c r="J317" s="46" t="s">
        <v>1737</v>
      </c>
      <c r="K317" s="46" t="s">
        <v>2747</v>
      </c>
      <c r="L317" s="46" t="s">
        <v>2748</v>
      </c>
      <c r="M317" s="63" t="s">
        <v>4047</v>
      </c>
    </row>
    <row r="318" spans="1:13" x14ac:dyDescent="0.55000000000000004">
      <c r="A318" s="48" t="s">
        <v>20</v>
      </c>
      <c r="B318" s="48" t="s">
        <v>23</v>
      </c>
      <c r="C318" s="46" t="s">
        <v>38</v>
      </c>
      <c r="D318" s="44" t="s">
        <v>1244</v>
      </c>
      <c r="E318" s="43" t="s">
        <v>4045</v>
      </c>
      <c r="F318" s="50" t="s">
        <v>3844</v>
      </c>
      <c r="G318" s="44" t="s">
        <v>1245</v>
      </c>
      <c r="H318" s="46" t="s">
        <v>2400</v>
      </c>
      <c r="I318" s="46" t="s">
        <v>2401</v>
      </c>
      <c r="J318" s="46" t="s">
        <v>1737</v>
      </c>
      <c r="K318" s="46" t="s">
        <v>2402</v>
      </c>
      <c r="L318" s="46" t="s">
        <v>2403</v>
      </c>
      <c r="M318" s="63" t="s">
        <v>4047</v>
      </c>
    </row>
    <row r="319" spans="1:13" x14ac:dyDescent="0.55000000000000004">
      <c r="A319" s="48" t="s">
        <v>24</v>
      </c>
      <c r="B319" s="48" t="s">
        <v>24</v>
      </c>
      <c r="C319" s="46" t="s">
        <v>43</v>
      </c>
      <c r="D319" s="44" t="s">
        <v>1244</v>
      </c>
      <c r="E319" s="54" t="s">
        <v>3845</v>
      </c>
      <c r="F319" s="50" t="s">
        <v>3846</v>
      </c>
      <c r="G319" s="50" t="s">
        <v>3847</v>
      </c>
      <c r="H319" s="46" t="s">
        <v>722</v>
      </c>
      <c r="I319" s="46" t="s">
        <v>2613</v>
      </c>
      <c r="J319" s="46" t="s">
        <v>1737</v>
      </c>
      <c r="K319" s="46" t="s">
        <v>2614</v>
      </c>
      <c r="L319" s="46" t="s">
        <v>2615</v>
      </c>
      <c r="M319" s="63" t="s">
        <v>4047</v>
      </c>
    </row>
    <row r="320" spans="1:13" x14ac:dyDescent="0.55000000000000004">
      <c r="A320" s="48" t="s">
        <v>29</v>
      </c>
      <c r="B320" s="48" t="s">
        <v>26</v>
      </c>
      <c r="C320" s="46" t="s">
        <v>51</v>
      </c>
      <c r="D320" s="50" t="s">
        <v>836</v>
      </c>
      <c r="E320" s="54" t="s">
        <v>4297</v>
      </c>
      <c r="F320" s="50" t="s">
        <v>3848</v>
      </c>
      <c r="G320" s="50" t="s">
        <v>3849</v>
      </c>
      <c r="H320" s="46" t="s">
        <v>3194</v>
      </c>
      <c r="I320" s="46" t="s">
        <v>597</v>
      </c>
      <c r="J320" s="46" t="s">
        <v>1737</v>
      </c>
      <c r="K320" s="46" t="s">
        <v>3195</v>
      </c>
      <c r="L320" s="46" t="s">
        <v>3196</v>
      </c>
      <c r="M320" s="63" t="s">
        <v>4047</v>
      </c>
    </row>
    <row r="321" spans="1:13" x14ac:dyDescent="0.55000000000000004">
      <c r="A321" s="48" t="s">
        <v>19</v>
      </c>
      <c r="B321" s="48" t="s">
        <v>25</v>
      </c>
      <c r="C321" s="46" t="s">
        <v>37</v>
      </c>
      <c r="D321" s="44" t="s">
        <v>320</v>
      </c>
      <c r="E321" s="43" t="s">
        <v>1198</v>
      </c>
      <c r="F321" s="44" t="s">
        <v>1196</v>
      </c>
      <c r="G321" s="44" t="s">
        <v>1197</v>
      </c>
      <c r="H321" s="46" t="s">
        <v>2341</v>
      </c>
      <c r="I321" s="46" t="s">
        <v>320</v>
      </c>
      <c r="J321" s="46" t="s">
        <v>1737</v>
      </c>
      <c r="K321" s="46" t="s">
        <v>2342</v>
      </c>
      <c r="L321" s="46" t="s">
        <v>2343</v>
      </c>
      <c r="M321" s="63" t="s">
        <v>4047</v>
      </c>
    </row>
    <row r="322" spans="1:13" x14ac:dyDescent="0.55000000000000004">
      <c r="A322" s="48" t="s">
        <v>28</v>
      </c>
      <c r="B322" s="48" t="s">
        <v>25</v>
      </c>
      <c r="C322" s="46" t="s">
        <v>49</v>
      </c>
      <c r="D322" s="44" t="s">
        <v>579</v>
      </c>
      <c r="E322" s="43" t="s">
        <v>1607</v>
      </c>
      <c r="F322" s="44" t="s">
        <v>1605</v>
      </c>
      <c r="G322" s="44" t="s">
        <v>1606</v>
      </c>
      <c r="H322" s="46" t="s">
        <v>3134</v>
      </c>
      <c r="I322" s="46" t="s">
        <v>3135</v>
      </c>
      <c r="J322" s="46" t="s">
        <v>1737</v>
      </c>
      <c r="K322" s="46" t="s">
        <v>3136</v>
      </c>
      <c r="L322" s="46" t="s">
        <v>3137</v>
      </c>
      <c r="M322" s="63" t="s">
        <v>4047</v>
      </c>
    </row>
    <row r="323" spans="1:13" x14ac:dyDescent="0.55000000000000004">
      <c r="A323" s="48" t="s">
        <v>14</v>
      </c>
      <c r="B323" s="48" t="s">
        <v>135</v>
      </c>
      <c r="C323" s="46" t="s">
        <v>32</v>
      </c>
      <c r="D323" s="44" t="s">
        <v>136</v>
      </c>
      <c r="E323" s="54" t="s">
        <v>3850</v>
      </c>
      <c r="F323" s="50" t="s">
        <v>3851</v>
      </c>
      <c r="G323" s="44"/>
      <c r="H323" s="46" t="s">
        <v>667</v>
      </c>
      <c r="I323" s="46" t="s">
        <v>136</v>
      </c>
      <c r="J323" s="46" t="s">
        <v>1737</v>
      </c>
      <c r="K323" s="46" t="s">
        <v>1903</v>
      </c>
      <c r="L323" s="46" t="s">
        <v>1904</v>
      </c>
      <c r="M323" s="63" t="s">
        <v>4047</v>
      </c>
    </row>
    <row r="324" spans="1:13" x14ac:dyDescent="0.55000000000000004">
      <c r="A324" s="48" t="s">
        <v>26</v>
      </c>
      <c r="B324" s="48" t="s">
        <v>31</v>
      </c>
      <c r="C324" s="46" t="s">
        <v>46</v>
      </c>
      <c r="D324" s="44" t="s">
        <v>1438</v>
      </c>
      <c r="E324" s="43" t="s">
        <v>1441</v>
      </c>
      <c r="F324" s="44" t="s">
        <v>1439</v>
      </c>
      <c r="G324" s="44" t="s">
        <v>1440</v>
      </c>
      <c r="H324" s="46" t="s">
        <v>2864</v>
      </c>
      <c r="I324" s="46" t="s">
        <v>491</v>
      </c>
      <c r="J324" s="46" t="s">
        <v>1737</v>
      </c>
      <c r="K324" s="46" t="s">
        <v>2865</v>
      </c>
      <c r="L324" s="46" t="s">
        <v>2866</v>
      </c>
      <c r="M324" s="63" t="s">
        <v>4047</v>
      </c>
    </row>
    <row r="325" spans="1:13" x14ac:dyDescent="0.55000000000000004">
      <c r="A325" s="48" t="s">
        <v>14</v>
      </c>
      <c r="B325" s="48" t="s">
        <v>137</v>
      </c>
      <c r="C325" s="46" t="s">
        <v>32</v>
      </c>
      <c r="D325" s="44" t="s">
        <v>138</v>
      </c>
      <c r="E325" s="43" t="s">
        <v>960</v>
      </c>
      <c r="F325" s="44" t="s">
        <v>958</v>
      </c>
      <c r="G325" s="44" t="s">
        <v>959</v>
      </c>
      <c r="H325" s="46" t="s">
        <v>1905</v>
      </c>
      <c r="I325" s="46" t="s">
        <v>138</v>
      </c>
      <c r="J325" s="46" t="s">
        <v>1737</v>
      </c>
      <c r="K325" s="46" t="s">
        <v>1906</v>
      </c>
      <c r="L325" s="46" t="s">
        <v>1907</v>
      </c>
      <c r="M325" s="63" t="s">
        <v>4047</v>
      </c>
    </row>
    <row r="326" spans="1:13" x14ac:dyDescent="0.55000000000000004">
      <c r="A326" s="48" t="s">
        <v>15</v>
      </c>
      <c r="B326" s="48" t="s">
        <v>86</v>
      </c>
      <c r="C326" s="46" t="s">
        <v>33</v>
      </c>
      <c r="D326" s="44" t="s">
        <v>226</v>
      </c>
      <c r="E326" s="43" t="s">
        <v>3852</v>
      </c>
      <c r="F326" s="50" t="s">
        <v>3853</v>
      </c>
      <c r="G326" s="50" t="s">
        <v>3854</v>
      </c>
      <c r="H326" s="46" t="s">
        <v>2053</v>
      </c>
      <c r="I326" s="46" t="s">
        <v>226</v>
      </c>
      <c r="J326" s="46" t="s">
        <v>1737</v>
      </c>
      <c r="K326" s="46" t="s">
        <v>2054</v>
      </c>
      <c r="L326" s="46" t="s">
        <v>2055</v>
      </c>
      <c r="M326" s="63" t="s">
        <v>4047</v>
      </c>
    </row>
    <row r="327" spans="1:13" x14ac:dyDescent="0.55000000000000004">
      <c r="A327" s="48" t="s">
        <v>26</v>
      </c>
      <c r="B327" s="48" t="s">
        <v>54</v>
      </c>
      <c r="C327" s="46" t="s">
        <v>46</v>
      </c>
      <c r="D327" s="44" t="s">
        <v>492</v>
      </c>
      <c r="E327" s="43" t="s">
        <v>1444</v>
      </c>
      <c r="F327" s="44" t="s">
        <v>1442</v>
      </c>
      <c r="G327" s="44" t="s">
        <v>1443</v>
      </c>
      <c r="H327" s="46" t="s">
        <v>787</v>
      </c>
      <c r="I327" s="46" t="s">
        <v>492</v>
      </c>
      <c r="J327" s="46" t="s">
        <v>1737</v>
      </c>
      <c r="K327" s="46" t="s">
        <v>2871</v>
      </c>
      <c r="L327" s="46" t="s">
        <v>2872</v>
      </c>
      <c r="M327" s="63" t="s">
        <v>4047</v>
      </c>
    </row>
    <row r="328" spans="1:13" x14ac:dyDescent="0.55000000000000004">
      <c r="A328" s="48" t="s">
        <v>26</v>
      </c>
      <c r="B328" s="48" t="s">
        <v>86</v>
      </c>
      <c r="C328" s="46" t="s">
        <v>46</v>
      </c>
      <c r="D328" s="44" t="s">
        <v>786</v>
      </c>
      <c r="E328" s="43" t="s">
        <v>1447</v>
      </c>
      <c r="F328" s="44" t="s">
        <v>1445</v>
      </c>
      <c r="G328" s="44" t="s">
        <v>1446</v>
      </c>
      <c r="H328" s="46" t="s">
        <v>2867</v>
      </c>
      <c r="I328" s="46" t="s">
        <v>2868</v>
      </c>
      <c r="J328" s="46" t="s">
        <v>1737</v>
      </c>
      <c r="K328" s="46" t="s">
        <v>2869</v>
      </c>
      <c r="L328" s="46" t="s">
        <v>2870</v>
      </c>
      <c r="M328" s="63" t="s">
        <v>4047</v>
      </c>
    </row>
    <row r="329" spans="1:13" x14ac:dyDescent="0.55000000000000004">
      <c r="A329" s="48" t="s">
        <v>26</v>
      </c>
      <c r="B329" s="48" t="s">
        <v>58</v>
      </c>
      <c r="C329" s="46" t="s">
        <v>46</v>
      </c>
      <c r="D329" s="44" t="s">
        <v>493</v>
      </c>
      <c r="E329" s="54" t="s">
        <v>3857</v>
      </c>
      <c r="F329" s="50" t="s">
        <v>3855</v>
      </c>
      <c r="G329" s="50" t="s">
        <v>3856</v>
      </c>
      <c r="H329" s="46" t="s">
        <v>2873</v>
      </c>
      <c r="I329" s="46" t="s">
        <v>493</v>
      </c>
      <c r="J329" s="46" t="s">
        <v>1737</v>
      </c>
      <c r="K329" s="46" t="s">
        <v>2874</v>
      </c>
      <c r="L329" s="46" t="s">
        <v>2875</v>
      </c>
      <c r="M329" s="63" t="s">
        <v>4047</v>
      </c>
    </row>
    <row r="330" spans="1:13" x14ac:dyDescent="0.55000000000000004">
      <c r="A330" s="48" t="s">
        <v>26</v>
      </c>
      <c r="B330" s="48" t="s">
        <v>113</v>
      </c>
      <c r="C330" s="46" t="s">
        <v>46</v>
      </c>
      <c r="D330" s="44" t="s">
        <v>788</v>
      </c>
      <c r="E330" s="43"/>
      <c r="F330" s="50" t="s">
        <v>3858</v>
      </c>
      <c r="G330" s="50" t="s">
        <v>3859</v>
      </c>
      <c r="H330" s="46" t="s">
        <v>789</v>
      </c>
      <c r="I330" s="46" t="s">
        <v>495</v>
      </c>
      <c r="J330" s="46" t="s">
        <v>1737</v>
      </c>
      <c r="K330" s="46" t="s">
        <v>2876</v>
      </c>
      <c r="L330" s="46" t="s">
        <v>2877</v>
      </c>
      <c r="M330" s="63" t="s">
        <v>4047</v>
      </c>
    </row>
    <row r="331" spans="1:13" x14ac:dyDescent="0.55000000000000004">
      <c r="A331" s="48" t="s">
        <v>15</v>
      </c>
      <c r="B331" s="48" t="s">
        <v>54</v>
      </c>
      <c r="C331" s="46" t="s">
        <v>33</v>
      </c>
      <c r="D331" s="50" t="s">
        <v>683</v>
      </c>
      <c r="E331" s="43"/>
      <c r="F331" s="50" t="s">
        <v>3860</v>
      </c>
      <c r="G331" s="50" t="s">
        <v>3861</v>
      </c>
      <c r="H331" s="46" t="s">
        <v>2056</v>
      </c>
      <c r="I331" s="46" t="s">
        <v>683</v>
      </c>
      <c r="J331" s="46" t="s">
        <v>1737</v>
      </c>
      <c r="K331" s="46" t="s">
        <v>2025</v>
      </c>
      <c r="L331" s="46" t="s">
        <v>2057</v>
      </c>
      <c r="M331" s="63" t="s">
        <v>4047</v>
      </c>
    </row>
    <row r="332" spans="1:13" x14ac:dyDescent="0.55000000000000004">
      <c r="A332" s="48" t="s">
        <v>15</v>
      </c>
      <c r="B332" s="48" t="s">
        <v>58</v>
      </c>
      <c r="C332" s="46" t="s">
        <v>33</v>
      </c>
      <c r="D332" s="44" t="s">
        <v>228</v>
      </c>
      <c r="E332" s="43" t="s">
        <v>1043</v>
      </c>
      <c r="F332" s="44" t="s">
        <v>1041</v>
      </c>
      <c r="G332" s="44" t="s">
        <v>1042</v>
      </c>
      <c r="H332" s="46" t="s">
        <v>2058</v>
      </c>
      <c r="I332" s="46" t="s">
        <v>228</v>
      </c>
      <c r="J332" s="46" t="s">
        <v>1737</v>
      </c>
      <c r="K332" s="46" t="s">
        <v>2059</v>
      </c>
      <c r="L332" s="46" t="s">
        <v>2060</v>
      </c>
      <c r="M332" s="63" t="s">
        <v>4047</v>
      </c>
    </row>
    <row r="333" spans="1:13" x14ac:dyDescent="0.55000000000000004">
      <c r="A333" s="48" t="s">
        <v>26</v>
      </c>
      <c r="B333" s="48" t="s">
        <v>115</v>
      </c>
      <c r="C333" s="46" t="s">
        <v>46</v>
      </c>
      <c r="D333" s="44" t="s">
        <v>1448</v>
      </c>
      <c r="E333" s="43" t="s">
        <v>1451</v>
      </c>
      <c r="F333" s="44" t="s">
        <v>1449</v>
      </c>
      <c r="G333" s="44" t="s">
        <v>1450</v>
      </c>
      <c r="H333" s="46" t="s">
        <v>790</v>
      </c>
      <c r="I333" s="46" t="s">
        <v>2878</v>
      </c>
      <c r="J333" s="46" t="s">
        <v>1737</v>
      </c>
      <c r="K333" s="46" t="s">
        <v>2879</v>
      </c>
      <c r="L333" s="46" t="s">
        <v>2880</v>
      </c>
      <c r="M333" s="63" t="s">
        <v>4047</v>
      </c>
    </row>
    <row r="334" spans="1:13" x14ac:dyDescent="0.55000000000000004">
      <c r="A334" s="48" t="s">
        <v>26</v>
      </c>
      <c r="B334" s="48" t="s">
        <v>117</v>
      </c>
      <c r="C334" s="46" t="s">
        <v>46</v>
      </c>
      <c r="D334" s="50" t="s">
        <v>791</v>
      </c>
      <c r="E334" s="43" t="s">
        <v>4166</v>
      </c>
      <c r="F334" s="50" t="s">
        <v>4164</v>
      </c>
      <c r="G334" s="50" t="s">
        <v>4165</v>
      </c>
      <c r="H334" s="46" t="s">
        <v>2881</v>
      </c>
      <c r="I334" s="46" t="s">
        <v>494</v>
      </c>
      <c r="J334" s="46" t="s">
        <v>1737</v>
      </c>
      <c r="K334" s="46" t="s">
        <v>2882</v>
      </c>
      <c r="L334" s="46" t="s">
        <v>2883</v>
      </c>
      <c r="M334" s="63" t="s">
        <v>4047</v>
      </c>
    </row>
    <row r="335" spans="1:13" x14ac:dyDescent="0.55000000000000004">
      <c r="A335" s="48" t="s">
        <v>30</v>
      </c>
      <c r="B335" s="48" t="s">
        <v>22</v>
      </c>
      <c r="C335" s="46" t="s">
        <v>41</v>
      </c>
      <c r="D335" s="44" t="s">
        <v>616</v>
      </c>
      <c r="E335" s="43" t="s">
        <v>3864</v>
      </c>
      <c r="F335" s="50" t="s">
        <v>3865</v>
      </c>
      <c r="G335" s="50" t="s">
        <v>3866</v>
      </c>
      <c r="H335" s="46" t="s">
        <v>840</v>
      </c>
      <c r="I335" s="46" t="s">
        <v>616</v>
      </c>
      <c r="J335" s="46" t="s">
        <v>1737</v>
      </c>
      <c r="K335" s="46" t="s">
        <v>3248</v>
      </c>
      <c r="L335" s="46" t="s">
        <v>3249</v>
      </c>
      <c r="M335" s="63" t="s">
        <v>4047</v>
      </c>
    </row>
    <row r="336" spans="1:13" x14ac:dyDescent="0.55000000000000004">
      <c r="A336" s="48" t="s">
        <v>16</v>
      </c>
      <c r="B336" s="48" t="s">
        <v>113</v>
      </c>
      <c r="C336" s="46" t="s">
        <v>34</v>
      </c>
      <c r="D336" s="44" t="s">
        <v>693</v>
      </c>
      <c r="E336" s="43"/>
      <c r="F336" s="50" t="s">
        <v>3862</v>
      </c>
      <c r="G336" s="50" t="s">
        <v>3863</v>
      </c>
      <c r="H336" s="46" t="s">
        <v>2181</v>
      </c>
      <c r="I336" s="46" t="s">
        <v>693</v>
      </c>
      <c r="J336" s="46" t="s">
        <v>1737</v>
      </c>
      <c r="K336" s="46" t="s">
        <v>2182</v>
      </c>
      <c r="L336" s="46" t="s">
        <v>2183</v>
      </c>
      <c r="M336" s="63"/>
    </row>
    <row r="337" spans="1:13" x14ac:dyDescent="0.55000000000000004">
      <c r="A337" s="48" t="s">
        <v>12</v>
      </c>
      <c r="B337" s="48" t="s">
        <v>4</v>
      </c>
      <c r="C337" s="46" t="s">
        <v>13</v>
      </c>
      <c r="D337" s="44" t="s">
        <v>884</v>
      </c>
      <c r="E337" s="43" t="s">
        <v>887</v>
      </c>
      <c r="F337" s="44" t="s">
        <v>885</v>
      </c>
      <c r="G337" s="44" t="s">
        <v>886</v>
      </c>
      <c r="H337" s="46" t="s">
        <v>1781</v>
      </c>
      <c r="I337" s="46" t="s">
        <v>1782</v>
      </c>
      <c r="J337" s="46" t="s">
        <v>1737</v>
      </c>
      <c r="K337" s="46" t="s">
        <v>1783</v>
      </c>
      <c r="L337" s="46" t="s">
        <v>1784</v>
      </c>
      <c r="M337" s="63" t="s">
        <v>4047</v>
      </c>
    </row>
    <row r="338" spans="1:13" x14ac:dyDescent="0.55000000000000004">
      <c r="A338" s="48" t="s">
        <v>20</v>
      </c>
      <c r="B338" s="48" t="s">
        <v>24</v>
      </c>
      <c r="C338" s="46" t="s">
        <v>38</v>
      </c>
      <c r="D338" s="44" t="s">
        <v>1246</v>
      </c>
      <c r="E338" s="43" t="s">
        <v>4169</v>
      </c>
      <c r="F338" s="50" t="s">
        <v>4167</v>
      </c>
      <c r="G338" s="50" t="s">
        <v>4168</v>
      </c>
      <c r="H338" s="46" t="s">
        <v>2404</v>
      </c>
      <c r="I338" s="46" t="s">
        <v>340</v>
      </c>
      <c r="J338" s="46" t="s">
        <v>1737</v>
      </c>
      <c r="K338" s="46" t="s">
        <v>2405</v>
      </c>
      <c r="L338" s="46" t="s">
        <v>2406</v>
      </c>
      <c r="M338" s="63" t="s">
        <v>4047</v>
      </c>
    </row>
    <row r="339" spans="1:13" x14ac:dyDescent="0.55000000000000004">
      <c r="A339" s="48" t="s">
        <v>25</v>
      </c>
      <c r="B339" s="48" t="s">
        <v>135</v>
      </c>
      <c r="C339" s="46" t="s">
        <v>44</v>
      </c>
      <c r="D339" s="44" t="s">
        <v>454</v>
      </c>
      <c r="E339" s="50"/>
      <c r="F339" s="50" t="s">
        <v>3867</v>
      </c>
      <c r="G339" s="50" t="s">
        <v>3868</v>
      </c>
      <c r="H339" s="46" t="s">
        <v>763</v>
      </c>
      <c r="I339" s="46" t="s">
        <v>2749</v>
      </c>
      <c r="J339" s="46" t="s">
        <v>1737</v>
      </c>
      <c r="K339" s="46" t="s">
        <v>2750</v>
      </c>
      <c r="L339" s="46" t="s">
        <v>2751</v>
      </c>
      <c r="M339" s="63"/>
    </row>
    <row r="340" spans="1:13" x14ac:dyDescent="0.55000000000000004">
      <c r="A340" s="48" t="s">
        <v>25</v>
      </c>
      <c r="B340" s="48" t="s">
        <v>137</v>
      </c>
      <c r="C340" s="46" t="s">
        <v>44</v>
      </c>
      <c r="D340" s="44" t="s">
        <v>762</v>
      </c>
      <c r="E340" s="43" t="s">
        <v>3871</v>
      </c>
      <c r="F340" s="50" t="s">
        <v>3869</v>
      </c>
      <c r="G340" s="50" t="s">
        <v>3870</v>
      </c>
      <c r="H340" s="46" t="s">
        <v>2752</v>
      </c>
      <c r="I340" s="46" t="s">
        <v>2753</v>
      </c>
      <c r="J340" s="46" t="s">
        <v>1737</v>
      </c>
      <c r="K340" s="46" t="s">
        <v>2754</v>
      </c>
      <c r="L340" s="46" t="s">
        <v>2755</v>
      </c>
      <c r="M340" s="63" t="s">
        <v>4047</v>
      </c>
    </row>
    <row r="341" spans="1:13" x14ac:dyDescent="0.55000000000000004">
      <c r="A341" s="48" t="s">
        <v>26</v>
      </c>
      <c r="B341" s="48" t="s">
        <v>119</v>
      </c>
      <c r="C341" s="46" t="s">
        <v>46</v>
      </c>
      <c r="D341" s="44" t="s">
        <v>792</v>
      </c>
      <c r="E341" s="54" t="s">
        <v>3872</v>
      </c>
      <c r="F341" s="50" t="s">
        <v>3873</v>
      </c>
      <c r="G341" s="50" t="s">
        <v>3874</v>
      </c>
      <c r="H341" s="46" t="s">
        <v>2884</v>
      </c>
      <c r="I341" s="46" t="s">
        <v>497</v>
      </c>
      <c r="J341" s="46" t="s">
        <v>1737</v>
      </c>
      <c r="K341" s="46" t="s">
        <v>2885</v>
      </c>
      <c r="L341" s="46" t="s">
        <v>2886</v>
      </c>
      <c r="M341" s="63" t="s">
        <v>4047</v>
      </c>
    </row>
    <row r="342" spans="1:13" x14ac:dyDescent="0.55000000000000004">
      <c r="A342" s="48" t="s">
        <v>24</v>
      </c>
      <c r="B342" s="48" t="s">
        <v>25</v>
      </c>
      <c r="C342" s="46" t="s">
        <v>43</v>
      </c>
      <c r="D342" s="44" t="s">
        <v>407</v>
      </c>
      <c r="E342" s="43"/>
      <c r="F342" s="50" t="s">
        <v>3875</v>
      </c>
      <c r="G342" s="50" t="s">
        <v>3876</v>
      </c>
      <c r="H342" s="46" t="s">
        <v>2616</v>
      </c>
      <c r="I342" s="46" t="s">
        <v>407</v>
      </c>
      <c r="J342" s="46" t="s">
        <v>1737</v>
      </c>
      <c r="K342" s="46" t="s">
        <v>2617</v>
      </c>
      <c r="L342" s="46" t="s">
        <v>2618</v>
      </c>
      <c r="M342" s="63"/>
    </row>
    <row r="343" spans="1:13" x14ac:dyDescent="0.55000000000000004">
      <c r="A343" s="48" t="s">
        <v>15</v>
      </c>
      <c r="B343" s="48" t="s">
        <v>113</v>
      </c>
      <c r="C343" s="46" t="s">
        <v>33</v>
      </c>
      <c r="D343" s="44" t="s">
        <v>229</v>
      </c>
      <c r="E343" s="43" t="s">
        <v>1046</v>
      </c>
      <c r="F343" s="44" t="s">
        <v>1044</v>
      </c>
      <c r="G343" s="44" t="s">
        <v>1045</v>
      </c>
      <c r="H343" s="46" t="s">
        <v>684</v>
      </c>
      <c r="I343" s="46" t="s">
        <v>2061</v>
      </c>
      <c r="J343" s="46" t="s">
        <v>1737</v>
      </c>
      <c r="K343" s="46" t="s">
        <v>2062</v>
      </c>
      <c r="L343" s="46" t="s">
        <v>2063</v>
      </c>
      <c r="M343" s="63" t="s">
        <v>4047</v>
      </c>
    </row>
    <row r="344" spans="1:13" x14ac:dyDescent="0.55000000000000004">
      <c r="A344" s="48" t="s">
        <v>14</v>
      </c>
      <c r="B344" s="48" t="s">
        <v>139</v>
      </c>
      <c r="C344" s="46" t="s">
        <v>32</v>
      </c>
      <c r="D344" s="44" t="s">
        <v>140</v>
      </c>
      <c r="E344" s="43" t="s">
        <v>963</v>
      </c>
      <c r="F344" s="44" t="s">
        <v>961</v>
      </c>
      <c r="G344" s="44" t="s">
        <v>962</v>
      </c>
      <c r="H344" s="46" t="s">
        <v>1908</v>
      </c>
      <c r="I344" s="46" t="s">
        <v>140</v>
      </c>
      <c r="J344" s="46" t="s">
        <v>1737</v>
      </c>
      <c r="K344" s="46" t="s">
        <v>1909</v>
      </c>
      <c r="L344" s="46" t="s">
        <v>1910</v>
      </c>
      <c r="M344" s="63" t="s">
        <v>4047</v>
      </c>
    </row>
    <row r="345" spans="1:13" x14ac:dyDescent="0.55000000000000004">
      <c r="A345" s="48" t="s">
        <v>30</v>
      </c>
      <c r="B345" s="48" t="s">
        <v>23</v>
      </c>
      <c r="C345" s="46" t="s">
        <v>41</v>
      </c>
      <c r="D345" s="44" t="s">
        <v>617</v>
      </c>
      <c r="E345" s="43"/>
      <c r="F345" s="50" t="s">
        <v>3877</v>
      </c>
      <c r="G345" s="50" t="s">
        <v>3878</v>
      </c>
      <c r="H345" s="46" t="s">
        <v>3250</v>
      </c>
      <c r="I345" s="46" t="s">
        <v>617</v>
      </c>
      <c r="J345" s="46" t="s">
        <v>1737</v>
      </c>
      <c r="K345" s="46" t="s">
        <v>3251</v>
      </c>
      <c r="L345" s="46" t="s">
        <v>3252</v>
      </c>
      <c r="M345" s="63" t="s">
        <v>4047</v>
      </c>
    </row>
    <row r="346" spans="1:13" x14ac:dyDescent="0.55000000000000004">
      <c r="A346" s="48" t="s">
        <v>19</v>
      </c>
      <c r="B346" s="48" t="s">
        <v>26</v>
      </c>
      <c r="C346" s="46" t="s">
        <v>37</v>
      </c>
      <c r="D346" s="44" t="s">
        <v>321</v>
      </c>
      <c r="E346" s="43" t="s">
        <v>1201</v>
      </c>
      <c r="F346" s="44" t="s">
        <v>1199</v>
      </c>
      <c r="G346" s="44" t="s">
        <v>1200</v>
      </c>
      <c r="H346" s="46" t="s">
        <v>2344</v>
      </c>
      <c r="I346" s="46" t="s">
        <v>321</v>
      </c>
      <c r="J346" s="46" t="s">
        <v>1737</v>
      </c>
      <c r="K346" s="46" t="s">
        <v>2345</v>
      </c>
      <c r="L346" s="46" t="s">
        <v>2346</v>
      </c>
      <c r="M346" s="63" t="s">
        <v>4047</v>
      </c>
    </row>
    <row r="347" spans="1:13" x14ac:dyDescent="0.55000000000000004">
      <c r="A347" s="48" t="s">
        <v>20</v>
      </c>
      <c r="B347" s="48" t="s">
        <v>25</v>
      </c>
      <c r="C347" s="46" t="s">
        <v>38</v>
      </c>
      <c r="D347" s="44" t="s">
        <v>341</v>
      </c>
      <c r="E347" s="43" t="s">
        <v>1249</v>
      </c>
      <c r="F347" s="44" t="s">
        <v>1247</v>
      </c>
      <c r="G347" s="44" t="s">
        <v>1248</v>
      </c>
      <c r="H347" s="46" t="s">
        <v>707</v>
      </c>
      <c r="I347" s="46" t="s">
        <v>341</v>
      </c>
      <c r="J347" s="46" t="s">
        <v>1737</v>
      </c>
      <c r="K347" s="46" t="s">
        <v>2407</v>
      </c>
      <c r="L347" s="46" t="s">
        <v>2408</v>
      </c>
      <c r="M347" s="63" t="s">
        <v>4047</v>
      </c>
    </row>
    <row r="348" spans="1:13" x14ac:dyDescent="0.55000000000000004">
      <c r="A348" s="48" t="s">
        <v>29</v>
      </c>
      <c r="B348" s="48" t="s">
        <v>3</v>
      </c>
      <c r="C348" s="46" t="s">
        <v>51</v>
      </c>
      <c r="D348" s="44" t="s">
        <v>598</v>
      </c>
      <c r="E348" s="43" t="s">
        <v>1645</v>
      </c>
      <c r="F348" s="44" t="s">
        <v>1643</v>
      </c>
      <c r="G348" s="44" t="s">
        <v>1644</v>
      </c>
      <c r="H348" s="46" t="s">
        <v>3197</v>
      </c>
      <c r="I348" s="46" t="s">
        <v>598</v>
      </c>
      <c r="J348" s="46" t="s">
        <v>1737</v>
      </c>
      <c r="K348" s="46" t="s">
        <v>3162</v>
      </c>
      <c r="L348" s="46" t="s">
        <v>3198</v>
      </c>
      <c r="M348" s="63" t="s">
        <v>4047</v>
      </c>
    </row>
    <row r="349" spans="1:13" x14ac:dyDescent="0.55000000000000004">
      <c r="A349" s="48" t="s">
        <v>14</v>
      </c>
      <c r="B349" s="48" t="s">
        <v>141</v>
      </c>
      <c r="C349" s="46" t="s">
        <v>32</v>
      </c>
      <c r="D349" s="44" t="s">
        <v>964</v>
      </c>
      <c r="E349" s="43" t="s">
        <v>967</v>
      </c>
      <c r="F349" s="44" t="s">
        <v>965</v>
      </c>
      <c r="G349" s="44" t="s">
        <v>966</v>
      </c>
      <c r="H349" s="46" t="s">
        <v>1911</v>
      </c>
      <c r="I349" s="46" t="s">
        <v>142</v>
      </c>
      <c r="J349" s="46" t="s">
        <v>1737</v>
      </c>
      <c r="K349" s="46" t="s">
        <v>1912</v>
      </c>
      <c r="L349" s="46" t="s">
        <v>1913</v>
      </c>
      <c r="M349" s="63" t="s">
        <v>4047</v>
      </c>
    </row>
    <row r="350" spans="1:13" x14ac:dyDescent="0.55000000000000004">
      <c r="A350" s="48" t="s">
        <v>21</v>
      </c>
      <c r="B350" s="48" t="s">
        <v>20</v>
      </c>
      <c r="C350" s="46" t="s">
        <v>39</v>
      </c>
      <c r="D350" s="44" t="s">
        <v>1271</v>
      </c>
      <c r="E350" s="43" t="s">
        <v>1274</v>
      </c>
      <c r="F350" s="44" t="s">
        <v>1272</v>
      </c>
      <c r="G350" s="44" t="s">
        <v>1273</v>
      </c>
      <c r="H350" s="46" t="s">
        <v>2454</v>
      </c>
      <c r="I350" s="46" t="s">
        <v>358</v>
      </c>
      <c r="J350" s="46" t="s">
        <v>1737</v>
      </c>
      <c r="K350" s="46" t="s">
        <v>2455</v>
      </c>
      <c r="L350" s="46" t="s">
        <v>2456</v>
      </c>
      <c r="M350" s="63" t="s">
        <v>4047</v>
      </c>
    </row>
    <row r="351" spans="1:13" x14ac:dyDescent="0.55000000000000004">
      <c r="A351" s="48" t="s">
        <v>28</v>
      </c>
      <c r="B351" s="48" t="s">
        <v>26</v>
      </c>
      <c r="C351" s="46" t="s">
        <v>49</v>
      </c>
      <c r="D351" s="44" t="s">
        <v>1608</v>
      </c>
      <c r="E351" s="43" t="s">
        <v>4184</v>
      </c>
      <c r="F351" s="50" t="s">
        <v>4185</v>
      </c>
      <c r="G351" s="50" t="s">
        <v>4186</v>
      </c>
      <c r="H351" s="46" t="s">
        <v>3138</v>
      </c>
      <c r="I351" s="46" t="s">
        <v>580</v>
      </c>
      <c r="J351" s="46" t="s">
        <v>1737</v>
      </c>
      <c r="K351" s="46" t="s">
        <v>3139</v>
      </c>
      <c r="L351" s="46" t="s">
        <v>3140</v>
      </c>
      <c r="M351" s="63" t="s">
        <v>4047</v>
      </c>
    </row>
    <row r="352" spans="1:13" x14ac:dyDescent="0.55000000000000004">
      <c r="A352" s="48" t="s">
        <v>24</v>
      </c>
      <c r="B352" s="48" t="s">
        <v>26</v>
      </c>
      <c r="C352" s="46" t="s">
        <v>43</v>
      </c>
      <c r="D352" s="44" t="s">
        <v>408</v>
      </c>
      <c r="E352" s="54" t="s">
        <v>3881</v>
      </c>
      <c r="F352" s="50" t="s">
        <v>3879</v>
      </c>
      <c r="G352" s="50" t="s">
        <v>3880</v>
      </c>
      <c r="H352" s="46" t="s">
        <v>2619</v>
      </c>
      <c r="I352" s="46" t="s">
        <v>2620</v>
      </c>
      <c r="J352" s="46" t="s">
        <v>1737</v>
      </c>
      <c r="K352" s="46" t="s">
        <v>2621</v>
      </c>
      <c r="L352" s="46" t="s">
        <v>2622</v>
      </c>
      <c r="M352" s="63" t="s">
        <v>4047</v>
      </c>
    </row>
    <row r="353" spans="1:13" x14ac:dyDescent="0.55000000000000004">
      <c r="A353" s="48" t="s">
        <v>19</v>
      </c>
      <c r="B353" s="48" t="s">
        <v>3</v>
      </c>
      <c r="C353" s="46" t="s">
        <v>37</v>
      </c>
      <c r="D353" s="44" t="s">
        <v>322</v>
      </c>
      <c r="E353" s="43" t="s">
        <v>1204</v>
      </c>
      <c r="F353" s="44" t="s">
        <v>1202</v>
      </c>
      <c r="G353" s="44" t="s">
        <v>1203</v>
      </c>
      <c r="H353" s="46" t="s">
        <v>2347</v>
      </c>
      <c r="I353" s="46" t="s">
        <v>322</v>
      </c>
      <c r="J353" s="46" t="s">
        <v>1737</v>
      </c>
      <c r="K353" s="46" t="s">
        <v>2314</v>
      </c>
      <c r="L353" s="46" t="s">
        <v>2348</v>
      </c>
      <c r="M353" s="63" t="s">
        <v>4047</v>
      </c>
    </row>
    <row r="354" spans="1:13" x14ac:dyDescent="0.55000000000000004">
      <c r="A354" s="48" t="s">
        <v>27</v>
      </c>
      <c r="B354" s="48" t="s">
        <v>18</v>
      </c>
      <c r="C354" s="46" t="s">
        <v>47</v>
      </c>
      <c r="D354" s="44" t="s">
        <v>545</v>
      </c>
      <c r="E354" s="43" t="s">
        <v>4067</v>
      </c>
      <c r="F354" s="50" t="s">
        <v>4068</v>
      </c>
      <c r="G354" s="50" t="s">
        <v>4068</v>
      </c>
      <c r="H354" s="46" t="s">
        <v>4069</v>
      </c>
      <c r="I354" s="46" t="s">
        <v>545</v>
      </c>
      <c r="J354" s="46" t="s">
        <v>1737</v>
      </c>
      <c r="K354" s="73" t="s">
        <v>3044</v>
      </c>
      <c r="L354" s="46" t="s">
        <v>3033</v>
      </c>
      <c r="M354" s="63" t="s">
        <v>4047</v>
      </c>
    </row>
    <row r="355" spans="1:13" x14ac:dyDescent="0.55000000000000004">
      <c r="A355" s="48" t="s">
        <v>15</v>
      </c>
      <c r="B355" s="48" t="s">
        <v>115</v>
      </c>
      <c r="C355" s="46" t="s">
        <v>33</v>
      </c>
      <c r="D355" s="44" t="s">
        <v>1047</v>
      </c>
      <c r="E355" s="43" t="s">
        <v>3884</v>
      </c>
      <c r="F355" s="50" t="s">
        <v>3882</v>
      </c>
      <c r="G355" s="50" t="s">
        <v>3883</v>
      </c>
      <c r="H355" s="46" t="s">
        <v>2064</v>
      </c>
      <c r="I355" s="46" t="s">
        <v>2065</v>
      </c>
      <c r="J355" s="46" t="s">
        <v>1737</v>
      </c>
      <c r="K355" s="46" t="s">
        <v>2066</v>
      </c>
      <c r="L355" s="46" t="s">
        <v>2067</v>
      </c>
      <c r="M355" s="63" t="s">
        <v>4047</v>
      </c>
    </row>
    <row r="356" spans="1:13" x14ac:dyDescent="0.55000000000000004">
      <c r="A356" s="48" t="s">
        <v>17</v>
      </c>
      <c r="B356" s="48" t="s">
        <v>19</v>
      </c>
      <c r="C356" s="46" t="s">
        <v>35</v>
      </c>
      <c r="D356" s="44" t="s">
        <v>285</v>
      </c>
      <c r="E356" s="54" t="s">
        <v>3887</v>
      </c>
      <c r="F356" s="50" t="s">
        <v>3885</v>
      </c>
      <c r="G356" s="50" t="s">
        <v>3886</v>
      </c>
      <c r="H356" s="46" t="s">
        <v>2239</v>
      </c>
      <c r="I356" s="46" t="s">
        <v>285</v>
      </c>
      <c r="J356" s="46" t="s">
        <v>1737</v>
      </c>
      <c r="K356" s="46" t="s">
        <v>2240</v>
      </c>
      <c r="L356" s="46" t="s">
        <v>2241</v>
      </c>
      <c r="M356" s="63" t="s">
        <v>4047</v>
      </c>
    </row>
    <row r="357" spans="1:13" x14ac:dyDescent="0.55000000000000004">
      <c r="A357" s="48" t="s">
        <v>12</v>
      </c>
      <c r="B357" s="48" t="s">
        <v>28</v>
      </c>
      <c r="C357" s="46" t="s">
        <v>13</v>
      </c>
      <c r="D357" s="44" t="s">
        <v>656</v>
      </c>
      <c r="E357" s="43" t="s">
        <v>890</v>
      </c>
      <c r="F357" s="44" t="s">
        <v>888</v>
      </c>
      <c r="G357" s="44" t="s">
        <v>889</v>
      </c>
      <c r="H357" s="46" t="s">
        <v>657</v>
      </c>
      <c r="I357" s="46" t="s">
        <v>82</v>
      </c>
      <c r="J357" s="46" t="s">
        <v>1737</v>
      </c>
      <c r="K357" s="46" t="s">
        <v>1785</v>
      </c>
      <c r="L357" s="46" t="s">
        <v>1786</v>
      </c>
      <c r="M357" s="63" t="s">
        <v>4047</v>
      </c>
    </row>
    <row r="358" spans="1:13" x14ac:dyDescent="0.55000000000000004">
      <c r="A358" s="48" t="s">
        <v>14</v>
      </c>
      <c r="B358" s="48" t="s">
        <v>143</v>
      </c>
      <c r="C358" s="46" t="s">
        <v>32</v>
      </c>
      <c r="D358" s="44" t="s">
        <v>144</v>
      </c>
      <c r="E358" s="43" t="s">
        <v>4187</v>
      </c>
      <c r="F358" s="50" t="s">
        <v>4188</v>
      </c>
      <c r="G358" s="50" t="s">
        <v>4189</v>
      </c>
      <c r="H358" s="46" t="s">
        <v>1914</v>
      </c>
      <c r="I358" s="46" t="s">
        <v>144</v>
      </c>
      <c r="J358" s="46" t="s">
        <v>1737</v>
      </c>
      <c r="K358" s="46" t="s">
        <v>1915</v>
      </c>
      <c r="L358" s="46" t="s">
        <v>1916</v>
      </c>
      <c r="M358" s="63" t="s">
        <v>4047</v>
      </c>
    </row>
    <row r="359" spans="1:13" x14ac:dyDescent="0.55000000000000004">
      <c r="A359" s="48" t="s">
        <v>14</v>
      </c>
      <c r="B359" s="48" t="s">
        <v>145</v>
      </c>
      <c r="C359" s="46" t="s">
        <v>32</v>
      </c>
      <c r="D359" s="44" t="s">
        <v>146</v>
      </c>
      <c r="E359" s="43" t="s">
        <v>970</v>
      </c>
      <c r="F359" s="44" t="s">
        <v>968</v>
      </c>
      <c r="G359" s="44" t="s">
        <v>969</v>
      </c>
      <c r="H359" s="46" t="s">
        <v>668</v>
      </c>
      <c r="I359" s="46" t="s">
        <v>146</v>
      </c>
      <c r="J359" s="46" t="s">
        <v>1737</v>
      </c>
      <c r="K359" s="46" t="s">
        <v>1917</v>
      </c>
      <c r="L359" s="46" t="s">
        <v>1918</v>
      </c>
      <c r="M359" s="63" t="s">
        <v>4047</v>
      </c>
    </row>
    <row r="360" spans="1:13" x14ac:dyDescent="0.55000000000000004">
      <c r="A360" s="48" t="s">
        <v>19</v>
      </c>
      <c r="B360" s="48" t="s">
        <v>27</v>
      </c>
      <c r="C360" s="46" t="s">
        <v>37</v>
      </c>
      <c r="D360" s="44" t="s">
        <v>323</v>
      </c>
      <c r="E360" s="43" t="s">
        <v>1207</v>
      </c>
      <c r="F360" s="44" t="s">
        <v>1205</v>
      </c>
      <c r="G360" s="44" t="s">
        <v>1206</v>
      </c>
      <c r="H360" s="46" t="s">
        <v>2349</v>
      </c>
      <c r="I360" s="46" t="s">
        <v>323</v>
      </c>
      <c r="J360" s="46" t="s">
        <v>1737</v>
      </c>
      <c r="K360" s="46" t="s">
        <v>2350</v>
      </c>
      <c r="L360" s="46" t="s">
        <v>2351</v>
      </c>
      <c r="M360" s="63" t="s">
        <v>4047</v>
      </c>
    </row>
    <row r="361" spans="1:13" x14ac:dyDescent="0.55000000000000004">
      <c r="A361" s="48" t="s">
        <v>14</v>
      </c>
      <c r="B361" s="48" t="s">
        <v>147</v>
      </c>
      <c r="C361" s="46" t="s">
        <v>32</v>
      </c>
      <c r="D361" s="44" t="s">
        <v>148</v>
      </c>
      <c r="E361" s="43" t="s">
        <v>973</v>
      </c>
      <c r="F361" s="44" t="s">
        <v>971</v>
      </c>
      <c r="G361" s="44" t="s">
        <v>972</v>
      </c>
      <c r="H361" s="46" t="s">
        <v>669</v>
      </c>
      <c r="I361" s="46" t="s">
        <v>148</v>
      </c>
      <c r="J361" s="46" t="s">
        <v>1737</v>
      </c>
      <c r="K361" s="46" t="s">
        <v>1919</v>
      </c>
      <c r="L361" s="46" t="s">
        <v>1920</v>
      </c>
      <c r="M361" s="63" t="s">
        <v>4047</v>
      </c>
    </row>
    <row r="362" spans="1:13" x14ac:dyDescent="0.55000000000000004">
      <c r="A362" s="48" t="s">
        <v>16</v>
      </c>
      <c r="B362" s="48" t="s">
        <v>115</v>
      </c>
      <c r="C362" s="46" t="s">
        <v>34</v>
      </c>
      <c r="D362" s="44" t="s">
        <v>268</v>
      </c>
      <c r="E362" s="43" t="s">
        <v>1114</v>
      </c>
      <c r="F362" s="44" t="s">
        <v>1112</v>
      </c>
      <c r="G362" s="44" t="s">
        <v>1113</v>
      </c>
      <c r="H362" s="46" t="s">
        <v>694</v>
      </c>
      <c r="I362" s="46" t="s">
        <v>268</v>
      </c>
      <c r="J362" s="46" t="s">
        <v>1737</v>
      </c>
      <c r="K362" s="46" t="s">
        <v>2184</v>
      </c>
      <c r="L362" s="46" t="s">
        <v>2185</v>
      </c>
      <c r="M362" s="63" t="s">
        <v>4047</v>
      </c>
    </row>
    <row r="363" spans="1:13" x14ac:dyDescent="0.55000000000000004">
      <c r="A363" s="48" t="s">
        <v>17</v>
      </c>
      <c r="B363" s="48" t="s">
        <v>20</v>
      </c>
      <c r="C363" s="46" t="s">
        <v>35</v>
      </c>
      <c r="D363" s="44" t="s">
        <v>286</v>
      </c>
      <c r="E363" s="43" t="s">
        <v>1150</v>
      </c>
      <c r="F363" s="44" t="s">
        <v>1148</v>
      </c>
      <c r="G363" s="44" t="s">
        <v>1149</v>
      </c>
      <c r="H363" s="46" t="s">
        <v>2242</v>
      </c>
      <c r="I363" s="46" t="s">
        <v>286</v>
      </c>
      <c r="J363" s="46" t="s">
        <v>1737</v>
      </c>
      <c r="K363" s="46" t="s">
        <v>2243</v>
      </c>
      <c r="L363" s="46" t="s">
        <v>2244</v>
      </c>
      <c r="M363" s="63" t="s">
        <v>4047</v>
      </c>
    </row>
    <row r="364" spans="1:13" x14ac:dyDescent="0.55000000000000004">
      <c r="A364" s="48" t="s">
        <v>3</v>
      </c>
      <c r="B364" s="48" t="s">
        <v>86</v>
      </c>
      <c r="C364" s="46" t="s">
        <v>45</v>
      </c>
      <c r="D364" s="44" t="s">
        <v>528</v>
      </c>
      <c r="E364" s="43" t="s">
        <v>1511</v>
      </c>
      <c r="F364" s="44" t="s">
        <v>1505</v>
      </c>
      <c r="G364" s="44" t="s">
        <v>1506</v>
      </c>
      <c r="H364" s="46" t="s">
        <v>2985</v>
      </c>
      <c r="I364" s="46" t="s">
        <v>528</v>
      </c>
      <c r="J364" s="46" t="s">
        <v>1737</v>
      </c>
      <c r="K364" s="46" t="s">
        <v>2986</v>
      </c>
      <c r="L364" s="46" t="s">
        <v>2987</v>
      </c>
      <c r="M364" s="63" t="s">
        <v>4047</v>
      </c>
    </row>
    <row r="365" spans="1:13" x14ac:dyDescent="0.55000000000000004">
      <c r="A365" s="48" t="s">
        <v>25</v>
      </c>
      <c r="B365" s="48" t="s">
        <v>139</v>
      </c>
      <c r="C365" s="46" t="s">
        <v>44</v>
      </c>
      <c r="D365" s="44" t="s">
        <v>764</v>
      </c>
      <c r="E365" s="43" t="s">
        <v>3349</v>
      </c>
      <c r="F365" s="50" t="s">
        <v>4072</v>
      </c>
      <c r="G365" s="50" t="s">
        <v>4073</v>
      </c>
      <c r="H365" s="46" t="s">
        <v>2752</v>
      </c>
      <c r="I365" s="46" t="s">
        <v>2753</v>
      </c>
      <c r="J365" s="46" t="s">
        <v>1737</v>
      </c>
      <c r="K365" s="72" t="s">
        <v>4066</v>
      </c>
      <c r="L365" s="46" t="s">
        <v>2756</v>
      </c>
      <c r="M365" s="63" t="s">
        <v>4047</v>
      </c>
    </row>
    <row r="366" spans="1:13" x14ac:dyDescent="0.55000000000000004">
      <c r="A366" s="48" t="s">
        <v>3</v>
      </c>
      <c r="B366" s="48" t="s">
        <v>31</v>
      </c>
      <c r="C366" s="46" t="s">
        <v>45</v>
      </c>
      <c r="D366" s="44" t="s">
        <v>1508</v>
      </c>
      <c r="E366" s="43" t="s">
        <v>1507</v>
      </c>
      <c r="F366" s="44" t="s">
        <v>1509</v>
      </c>
      <c r="G366" s="44" t="s">
        <v>1510</v>
      </c>
      <c r="H366" s="46" t="s">
        <v>2981</v>
      </c>
      <c r="I366" s="46" t="s">
        <v>2982</v>
      </c>
      <c r="J366" s="46" t="s">
        <v>1737</v>
      </c>
      <c r="K366" s="46" t="s">
        <v>2983</v>
      </c>
      <c r="L366" s="46" t="s">
        <v>2984</v>
      </c>
      <c r="M366" s="63" t="s">
        <v>4047</v>
      </c>
    </row>
    <row r="367" spans="1:13" x14ac:dyDescent="0.55000000000000004">
      <c r="A367" s="48" t="s">
        <v>25</v>
      </c>
      <c r="B367" s="48" t="s">
        <v>141</v>
      </c>
      <c r="C367" s="46" t="s">
        <v>44</v>
      </c>
      <c r="D367" s="44" t="s">
        <v>765</v>
      </c>
      <c r="E367" s="43" t="s">
        <v>3891</v>
      </c>
      <c r="F367" s="50" t="s">
        <v>3889</v>
      </c>
      <c r="G367" s="50" t="s">
        <v>3890</v>
      </c>
      <c r="H367" s="46" t="s">
        <v>2757</v>
      </c>
      <c r="I367" s="46" t="s">
        <v>457</v>
      </c>
      <c r="J367" s="46" t="s">
        <v>1737</v>
      </c>
      <c r="K367" s="46" t="s">
        <v>2758</v>
      </c>
      <c r="L367" s="46" t="s">
        <v>2759</v>
      </c>
      <c r="M367" s="63" t="s">
        <v>4047</v>
      </c>
    </row>
    <row r="368" spans="1:13" x14ac:dyDescent="0.55000000000000004">
      <c r="A368" s="48" t="s">
        <v>29</v>
      </c>
      <c r="B368" s="48" t="s">
        <v>27</v>
      </c>
      <c r="C368" s="46" t="s">
        <v>51</v>
      </c>
      <c r="D368" s="50" t="s">
        <v>599</v>
      </c>
      <c r="E368" s="54" t="s">
        <v>3894</v>
      </c>
      <c r="F368" s="50" t="s">
        <v>3892</v>
      </c>
      <c r="G368" s="50" t="s">
        <v>3893</v>
      </c>
      <c r="H368" s="46" t="s">
        <v>3199</v>
      </c>
      <c r="I368" s="46" t="s">
        <v>599</v>
      </c>
      <c r="J368" s="46" t="s">
        <v>1737</v>
      </c>
      <c r="K368" s="46" t="s">
        <v>3200</v>
      </c>
      <c r="L368" s="46" t="s">
        <v>3201</v>
      </c>
      <c r="M368" s="63" t="s">
        <v>4047</v>
      </c>
    </row>
    <row r="369" spans="1:13" x14ac:dyDescent="0.55000000000000004">
      <c r="A369" s="48" t="s">
        <v>24</v>
      </c>
      <c r="B369" s="48" t="s">
        <v>3</v>
      </c>
      <c r="C369" s="46" t="s">
        <v>43</v>
      </c>
      <c r="D369" s="44" t="s">
        <v>409</v>
      </c>
      <c r="E369" s="43" t="s">
        <v>4050</v>
      </c>
      <c r="F369" s="50" t="s">
        <v>3896</v>
      </c>
      <c r="G369" s="50" t="s">
        <v>3895</v>
      </c>
      <c r="H369" s="46" t="s">
        <v>723</v>
      </c>
      <c r="I369" s="46" t="s">
        <v>409</v>
      </c>
      <c r="J369" s="46" t="s">
        <v>1737</v>
      </c>
      <c r="K369" s="46" t="s">
        <v>2623</v>
      </c>
      <c r="L369" s="46" t="s">
        <v>2624</v>
      </c>
      <c r="M369" s="63" t="s">
        <v>4047</v>
      </c>
    </row>
    <row r="370" spans="1:13" x14ac:dyDescent="0.55000000000000004">
      <c r="A370" s="48" t="s">
        <v>14</v>
      </c>
      <c r="B370" s="48" t="s">
        <v>149</v>
      </c>
      <c r="C370" s="46" t="s">
        <v>32</v>
      </c>
      <c r="D370" s="44" t="s">
        <v>150</v>
      </c>
      <c r="E370" s="43" t="s">
        <v>4064</v>
      </c>
      <c r="F370" s="44" t="s">
        <v>974</v>
      </c>
      <c r="G370" s="44" t="s">
        <v>975</v>
      </c>
      <c r="H370" s="46" t="s">
        <v>1921</v>
      </c>
      <c r="I370" s="46" t="s">
        <v>150</v>
      </c>
      <c r="J370" s="46" t="s">
        <v>1737</v>
      </c>
      <c r="K370" s="46" t="s">
        <v>1922</v>
      </c>
      <c r="L370" s="46" t="s">
        <v>1923</v>
      </c>
      <c r="M370" s="63" t="s">
        <v>4047</v>
      </c>
    </row>
    <row r="371" spans="1:13" x14ac:dyDescent="0.55000000000000004">
      <c r="A371" s="48" t="s">
        <v>4</v>
      </c>
      <c r="B371" s="48" t="s">
        <v>19</v>
      </c>
      <c r="C371" s="46" t="s">
        <v>48</v>
      </c>
      <c r="D371" s="44" t="s">
        <v>1567</v>
      </c>
      <c r="E371" s="43" t="s">
        <v>1570</v>
      </c>
      <c r="F371" s="44" t="s">
        <v>1568</v>
      </c>
      <c r="G371" s="44" t="s">
        <v>1569</v>
      </c>
      <c r="H371" s="46" t="s">
        <v>3078</v>
      </c>
      <c r="I371" s="46" t="s">
        <v>3079</v>
      </c>
      <c r="J371" s="46" t="s">
        <v>1737</v>
      </c>
      <c r="K371" s="46" t="s">
        <v>3080</v>
      </c>
      <c r="L371" s="46" t="s">
        <v>3081</v>
      </c>
      <c r="M371" s="63" t="s">
        <v>4047</v>
      </c>
    </row>
    <row r="372" spans="1:13" x14ac:dyDescent="0.55000000000000004">
      <c r="A372" s="48" t="s">
        <v>14</v>
      </c>
      <c r="B372" s="48" t="s">
        <v>151</v>
      </c>
      <c r="C372" s="46" t="s">
        <v>32</v>
      </c>
      <c r="D372" s="44" t="s">
        <v>152</v>
      </c>
      <c r="E372" s="43"/>
      <c r="F372" s="50" t="s">
        <v>3897</v>
      </c>
      <c r="G372" s="50" t="s">
        <v>3898</v>
      </c>
      <c r="H372" s="46" t="s">
        <v>1924</v>
      </c>
      <c r="I372" s="46" t="s">
        <v>152</v>
      </c>
      <c r="J372" s="46" t="s">
        <v>1737</v>
      </c>
      <c r="K372" s="46" t="s">
        <v>1925</v>
      </c>
      <c r="L372" s="46" t="s">
        <v>1926</v>
      </c>
      <c r="M372" s="63"/>
    </row>
    <row r="373" spans="1:13" x14ac:dyDescent="0.55000000000000004">
      <c r="A373" s="48" t="s">
        <v>19</v>
      </c>
      <c r="B373" s="48" t="s">
        <v>4</v>
      </c>
      <c r="C373" s="46" t="s">
        <v>37</v>
      </c>
      <c r="D373" s="44" t="s">
        <v>324</v>
      </c>
      <c r="E373" s="43" t="s">
        <v>1210</v>
      </c>
      <c r="F373" s="44" t="s">
        <v>1208</v>
      </c>
      <c r="G373" s="44" t="s">
        <v>1209</v>
      </c>
      <c r="H373" s="46" t="s">
        <v>2352</v>
      </c>
      <c r="I373" s="46" t="s">
        <v>324</v>
      </c>
      <c r="J373" s="46" t="s">
        <v>1737</v>
      </c>
      <c r="K373" s="46" t="s">
        <v>2353</v>
      </c>
      <c r="L373" s="46" t="s">
        <v>2354</v>
      </c>
      <c r="M373" s="63" t="s">
        <v>4047</v>
      </c>
    </row>
    <row r="374" spans="1:13" x14ac:dyDescent="0.55000000000000004">
      <c r="A374" s="48" t="s">
        <v>31</v>
      </c>
      <c r="B374" s="48" t="s">
        <v>4</v>
      </c>
      <c r="C374" s="46" t="s">
        <v>50</v>
      </c>
      <c r="D374" s="44" t="s">
        <v>639</v>
      </c>
      <c r="E374" s="43" t="s">
        <v>1728</v>
      </c>
      <c r="F374" s="44" t="s">
        <v>1726</v>
      </c>
      <c r="G374" s="44" t="s">
        <v>1727</v>
      </c>
      <c r="H374" s="46" t="s">
        <v>3329</v>
      </c>
      <c r="I374" s="46" t="s">
        <v>639</v>
      </c>
      <c r="J374" s="46" t="s">
        <v>1737</v>
      </c>
      <c r="K374" s="46" t="s">
        <v>3330</v>
      </c>
      <c r="L374" s="46" t="s">
        <v>3331</v>
      </c>
      <c r="M374" s="63" t="s">
        <v>4047</v>
      </c>
    </row>
    <row r="375" spans="1:13" x14ac:dyDescent="0.55000000000000004">
      <c r="A375" s="48" t="s">
        <v>14</v>
      </c>
      <c r="B375" s="48" t="s">
        <v>153</v>
      </c>
      <c r="C375" s="46" t="s">
        <v>32</v>
      </c>
      <c r="D375" s="44" t="s">
        <v>154</v>
      </c>
      <c r="E375" s="43" t="s">
        <v>3901</v>
      </c>
      <c r="F375" s="50" t="s">
        <v>3899</v>
      </c>
      <c r="G375" s="50" t="s">
        <v>3900</v>
      </c>
      <c r="H375" s="46" t="s">
        <v>1927</v>
      </c>
      <c r="I375" s="46" t="s">
        <v>154</v>
      </c>
      <c r="J375" s="46" t="s">
        <v>1737</v>
      </c>
      <c r="K375" s="46" t="s">
        <v>1928</v>
      </c>
      <c r="L375" s="46" t="s">
        <v>1929</v>
      </c>
      <c r="M375" s="63" t="s">
        <v>4047</v>
      </c>
    </row>
    <row r="376" spans="1:13" x14ac:dyDescent="0.55000000000000004">
      <c r="A376" s="48" t="s">
        <v>15</v>
      </c>
      <c r="B376" s="48" t="s">
        <v>117</v>
      </c>
      <c r="C376" s="46" t="s">
        <v>33</v>
      </c>
      <c r="D376" s="44" t="s">
        <v>231</v>
      </c>
      <c r="E376" s="43" t="s">
        <v>4065</v>
      </c>
      <c r="F376" s="44" t="s">
        <v>1048</v>
      </c>
      <c r="G376" s="44" t="s">
        <v>1049</v>
      </c>
      <c r="H376" s="46" t="s">
        <v>2068</v>
      </c>
      <c r="I376" s="46" t="s">
        <v>231</v>
      </c>
      <c r="J376" s="46" t="s">
        <v>1737</v>
      </c>
      <c r="K376" s="46" t="s">
        <v>2069</v>
      </c>
      <c r="L376" s="46" t="s">
        <v>2070</v>
      </c>
      <c r="M376" s="63" t="s">
        <v>4047</v>
      </c>
    </row>
    <row r="377" spans="1:13" x14ac:dyDescent="0.55000000000000004">
      <c r="A377" s="48" t="s">
        <v>14</v>
      </c>
      <c r="B377" s="48" t="s">
        <v>155</v>
      </c>
      <c r="C377" s="46" t="s">
        <v>32</v>
      </c>
      <c r="D377" s="44" t="s">
        <v>156</v>
      </c>
      <c r="E377" s="43" t="s">
        <v>3366</v>
      </c>
      <c r="F377" s="44" t="s">
        <v>976</v>
      </c>
      <c r="G377" s="44" t="s">
        <v>977</v>
      </c>
      <c r="H377" s="46" t="s">
        <v>1930</v>
      </c>
      <c r="I377" s="46" t="s">
        <v>156</v>
      </c>
      <c r="J377" s="46" t="s">
        <v>1737</v>
      </c>
      <c r="K377" s="46" t="s">
        <v>1931</v>
      </c>
      <c r="L377" s="46" t="s">
        <v>1932</v>
      </c>
      <c r="M377" s="63" t="s">
        <v>4047</v>
      </c>
    </row>
    <row r="378" spans="1:13" x14ac:dyDescent="0.55000000000000004">
      <c r="A378" s="48" t="s">
        <v>14</v>
      </c>
      <c r="B378" s="48" t="s">
        <v>157</v>
      </c>
      <c r="C378" s="46" t="s">
        <v>32</v>
      </c>
      <c r="D378" s="44" t="s">
        <v>158</v>
      </c>
      <c r="E378" s="43" t="s">
        <v>980</v>
      </c>
      <c r="F378" s="44" t="s">
        <v>978</v>
      </c>
      <c r="G378" s="44" t="s">
        <v>979</v>
      </c>
      <c r="H378" s="46" t="s">
        <v>670</v>
      </c>
      <c r="I378" s="46" t="s">
        <v>158</v>
      </c>
      <c r="J378" s="46" t="s">
        <v>1737</v>
      </c>
      <c r="K378" s="46" t="s">
        <v>1933</v>
      </c>
      <c r="L378" s="46" t="s">
        <v>1934</v>
      </c>
      <c r="M378" s="63" t="s">
        <v>4047</v>
      </c>
    </row>
    <row r="379" spans="1:13" x14ac:dyDescent="0.55000000000000004">
      <c r="A379" s="48" t="s">
        <v>26</v>
      </c>
      <c r="B379" s="48" t="s">
        <v>121</v>
      </c>
      <c r="C379" s="46" t="s">
        <v>46</v>
      </c>
      <c r="D379" s="44" t="s">
        <v>498</v>
      </c>
      <c r="E379" s="43" t="s">
        <v>1454</v>
      </c>
      <c r="F379" s="44" t="s">
        <v>1452</v>
      </c>
      <c r="G379" s="44" t="s">
        <v>1453</v>
      </c>
      <c r="H379" s="46" t="s">
        <v>2887</v>
      </c>
      <c r="I379" s="46" t="s">
        <v>2888</v>
      </c>
      <c r="J379" s="46" t="s">
        <v>1737</v>
      </c>
      <c r="K379" s="46" t="s">
        <v>2889</v>
      </c>
      <c r="L379" s="46" t="s">
        <v>2890</v>
      </c>
      <c r="M379" s="63" t="s">
        <v>4047</v>
      </c>
    </row>
    <row r="380" spans="1:13" x14ac:dyDescent="0.55000000000000004">
      <c r="A380" s="48" t="s">
        <v>27</v>
      </c>
      <c r="B380" s="48" t="s">
        <v>19</v>
      </c>
      <c r="C380" s="46" t="s">
        <v>47</v>
      </c>
      <c r="D380" s="44" t="s">
        <v>812</v>
      </c>
      <c r="E380" s="43" t="s">
        <v>4192</v>
      </c>
      <c r="F380" s="50" t="s">
        <v>4190</v>
      </c>
      <c r="G380" s="50" t="s">
        <v>4191</v>
      </c>
      <c r="H380" s="46" t="s">
        <v>3034</v>
      </c>
      <c r="I380" s="46" t="s">
        <v>47</v>
      </c>
      <c r="J380" s="46" t="s">
        <v>1737</v>
      </c>
      <c r="K380" s="46" t="s">
        <v>3035</v>
      </c>
      <c r="L380" s="46" t="s">
        <v>3036</v>
      </c>
      <c r="M380" s="63" t="s">
        <v>4047</v>
      </c>
    </row>
    <row r="381" spans="1:13" x14ac:dyDescent="0.55000000000000004">
      <c r="A381" s="48" t="s">
        <v>27</v>
      </c>
      <c r="B381" s="48" t="s">
        <v>20</v>
      </c>
      <c r="C381" s="46" t="s">
        <v>47</v>
      </c>
      <c r="D381" s="44" t="s">
        <v>546</v>
      </c>
      <c r="E381" s="43"/>
      <c r="F381" s="50" t="s">
        <v>3902</v>
      </c>
      <c r="G381" s="50" t="s">
        <v>3903</v>
      </c>
      <c r="H381" s="46" t="s">
        <v>3037</v>
      </c>
      <c r="I381" s="46" t="s">
        <v>546</v>
      </c>
      <c r="J381" s="46" t="s">
        <v>1737</v>
      </c>
      <c r="K381" s="46" t="s">
        <v>3038</v>
      </c>
      <c r="L381" s="46" t="s">
        <v>3039</v>
      </c>
      <c r="M381" s="63"/>
    </row>
    <row r="382" spans="1:13" x14ac:dyDescent="0.55000000000000004">
      <c r="A382" s="48" t="s">
        <v>20</v>
      </c>
      <c r="B382" s="48" t="s">
        <v>26</v>
      </c>
      <c r="C382" s="46" t="s">
        <v>38</v>
      </c>
      <c r="D382" s="44" t="s">
        <v>342</v>
      </c>
      <c r="E382" s="43" t="s">
        <v>3904</v>
      </c>
      <c r="F382" s="50" t="s">
        <v>3905</v>
      </c>
      <c r="G382" s="50" t="s">
        <v>3906</v>
      </c>
      <c r="H382" s="46" t="s">
        <v>2409</v>
      </c>
      <c r="I382" s="46" t="s">
        <v>342</v>
      </c>
      <c r="J382" s="46" t="s">
        <v>1737</v>
      </c>
      <c r="K382" s="46" t="s">
        <v>2410</v>
      </c>
      <c r="L382" s="46" t="s">
        <v>2411</v>
      </c>
      <c r="M382" s="63" t="s">
        <v>4047</v>
      </c>
    </row>
    <row r="383" spans="1:13" x14ac:dyDescent="0.55000000000000004">
      <c r="A383" s="48" t="s">
        <v>28</v>
      </c>
      <c r="B383" s="48" t="s">
        <v>3</v>
      </c>
      <c r="C383" s="46" t="s">
        <v>49</v>
      </c>
      <c r="D383" s="44" t="s">
        <v>1609</v>
      </c>
      <c r="E383" s="54" t="s">
        <v>3907</v>
      </c>
      <c r="F383" s="50" t="s">
        <v>3908</v>
      </c>
      <c r="G383" s="50" t="s">
        <v>3909</v>
      </c>
      <c r="H383" s="46" t="s">
        <v>825</v>
      </c>
      <c r="I383" s="46" t="s">
        <v>3141</v>
      </c>
      <c r="J383" s="46" t="s">
        <v>1737</v>
      </c>
      <c r="K383" s="46" t="s">
        <v>3142</v>
      </c>
      <c r="L383" s="46" t="s">
        <v>3143</v>
      </c>
      <c r="M383" s="63" t="s">
        <v>4047</v>
      </c>
    </row>
    <row r="384" spans="1:13" x14ac:dyDescent="0.55000000000000004">
      <c r="A384" s="48" t="s">
        <v>15</v>
      </c>
      <c r="B384" s="48" t="s">
        <v>119</v>
      </c>
      <c r="C384" s="46" t="s">
        <v>33</v>
      </c>
      <c r="D384" s="44" t="s">
        <v>232</v>
      </c>
      <c r="E384" s="43" t="s">
        <v>1052</v>
      </c>
      <c r="F384" s="44" t="s">
        <v>1050</v>
      </c>
      <c r="G384" s="44" t="s">
        <v>1051</v>
      </c>
      <c r="H384" s="46" t="s">
        <v>2071</v>
      </c>
      <c r="I384" s="46" t="s">
        <v>2072</v>
      </c>
      <c r="J384" s="46" t="s">
        <v>1737</v>
      </c>
      <c r="K384" s="46" t="s">
        <v>2073</v>
      </c>
      <c r="L384" s="46" t="s">
        <v>2074</v>
      </c>
      <c r="M384" s="63" t="s">
        <v>4047</v>
      </c>
    </row>
    <row r="385" spans="1:13" x14ac:dyDescent="0.55000000000000004">
      <c r="A385" s="48" t="s">
        <v>15</v>
      </c>
      <c r="B385" s="48" t="s">
        <v>121</v>
      </c>
      <c r="C385" s="46" t="s">
        <v>33</v>
      </c>
      <c r="D385" s="44" t="s">
        <v>1053</v>
      </c>
      <c r="E385" s="43" t="s">
        <v>1056</v>
      </c>
      <c r="F385" s="44" t="s">
        <v>1054</v>
      </c>
      <c r="G385" s="44" t="s">
        <v>1055</v>
      </c>
      <c r="H385" s="46" t="s">
        <v>2075</v>
      </c>
      <c r="I385" s="46" t="s">
        <v>2072</v>
      </c>
      <c r="J385" s="46" t="s">
        <v>1737</v>
      </c>
      <c r="K385" s="46" t="s">
        <v>2076</v>
      </c>
      <c r="L385" s="46" t="s">
        <v>2077</v>
      </c>
      <c r="M385" s="63" t="s">
        <v>4047</v>
      </c>
    </row>
    <row r="386" spans="1:13" x14ac:dyDescent="0.55000000000000004">
      <c r="A386" s="48" t="s">
        <v>23</v>
      </c>
      <c r="B386" s="48" t="s">
        <v>20</v>
      </c>
      <c r="C386" s="46" t="s">
        <v>42</v>
      </c>
      <c r="D386" s="44" t="s">
        <v>392</v>
      </c>
      <c r="E386" s="43"/>
      <c r="F386" s="50" t="s">
        <v>3910</v>
      </c>
      <c r="G386" s="50" t="s">
        <v>3911</v>
      </c>
      <c r="H386" s="46" t="s">
        <v>2569</v>
      </c>
      <c r="I386" s="46" t="s">
        <v>392</v>
      </c>
      <c r="J386" s="46" t="s">
        <v>1737</v>
      </c>
      <c r="K386" s="46" t="s">
        <v>2570</v>
      </c>
      <c r="L386" s="46" t="s">
        <v>2571</v>
      </c>
      <c r="M386" s="63"/>
    </row>
    <row r="387" spans="1:13" x14ac:dyDescent="0.55000000000000004">
      <c r="A387" s="48" t="s">
        <v>4</v>
      </c>
      <c r="B387" s="48" t="s">
        <v>20</v>
      </c>
      <c r="C387" s="46" t="s">
        <v>48</v>
      </c>
      <c r="D387" s="44" t="s">
        <v>562</v>
      </c>
      <c r="E387" s="43" t="s">
        <v>1573</v>
      </c>
      <c r="F387" s="44" t="s">
        <v>1571</v>
      </c>
      <c r="G387" s="44" t="s">
        <v>1572</v>
      </c>
      <c r="H387" s="46" t="s">
        <v>817</v>
      </c>
      <c r="I387" s="46" t="s">
        <v>562</v>
      </c>
      <c r="J387" s="46" t="s">
        <v>1737</v>
      </c>
      <c r="K387" s="46" t="s">
        <v>3082</v>
      </c>
      <c r="L387" s="46" t="s">
        <v>3083</v>
      </c>
      <c r="M387" s="63" t="s">
        <v>4047</v>
      </c>
    </row>
    <row r="388" spans="1:13" x14ac:dyDescent="0.55000000000000004">
      <c r="A388" s="48" t="s">
        <v>16</v>
      </c>
      <c r="B388" s="48" t="s">
        <v>117</v>
      </c>
      <c r="C388" s="46" t="s">
        <v>34</v>
      </c>
      <c r="D388" s="44" t="s">
        <v>269</v>
      </c>
      <c r="E388" s="43" t="s">
        <v>1117</v>
      </c>
      <c r="F388" s="44" t="s">
        <v>1115</v>
      </c>
      <c r="G388" s="44" t="s">
        <v>1116</v>
      </c>
      <c r="H388" s="46" t="s">
        <v>2186</v>
      </c>
      <c r="I388" s="46" t="s">
        <v>269</v>
      </c>
      <c r="J388" s="46" t="s">
        <v>1737</v>
      </c>
      <c r="K388" s="46" t="s">
        <v>2187</v>
      </c>
      <c r="L388" s="46" t="s">
        <v>2188</v>
      </c>
      <c r="M388" s="63" t="s">
        <v>4047</v>
      </c>
    </row>
    <row r="389" spans="1:13" x14ac:dyDescent="0.55000000000000004">
      <c r="A389" s="48" t="s">
        <v>4</v>
      </c>
      <c r="B389" s="48" t="s">
        <v>21</v>
      </c>
      <c r="C389" s="46" t="s">
        <v>48</v>
      </c>
      <c r="D389" s="44" t="s">
        <v>563</v>
      </c>
      <c r="E389" s="54" t="s">
        <v>3912</v>
      </c>
      <c r="F389" s="50" t="s">
        <v>3913</v>
      </c>
      <c r="G389" s="50" t="s">
        <v>3914</v>
      </c>
      <c r="H389" s="46" t="s">
        <v>3084</v>
      </c>
      <c r="I389" s="46" t="s">
        <v>563</v>
      </c>
      <c r="J389" s="46" t="s">
        <v>1737</v>
      </c>
      <c r="K389" s="46" t="s">
        <v>3085</v>
      </c>
      <c r="L389" s="46" t="s">
        <v>3086</v>
      </c>
      <c r="M389" s="63" t="s">
        <v>4047</v>
      </c>
    </row>
    <row r="390" spans="1:13" x14ac:dyDescent="0.55000000000000004">
      <c r="A390" s="48" t="s">
        <v>26</v>
      </c>
      <c r="B390" s="48" t="s">
        <v>125</v>
      </c>
      <c r="C390" s="46" t="s">
        <v>46</v>
      </c>
      <c r="D390" s="44" t="s">
        <v>1455</v>
      </c>
      <c r="E390" s="43" t="s">
        <v>1458</v>
      </c>
      <c r="F390" s="44" t="s">
        <v>1456</v>
      </c>
      <c r="G390" s="44" t="s">
        <v>1457</v>
      </c>
      <c r="H390" s="46" t="s">
        <v>2895</v>
      </c>
      <c r="I390" s="46" t="s">
        <v>2896</v>
      </c>
      <c r="J390" s="46" t="s">
        <v>1737</v>
      </c>
      <c r="K390" s="46" t="s">
        <v>2897</v>
      </c>
      <c r="L390" s="46" t="s">
        <v>2898</v>
      </c>
      <c r="M390" s="63" t="s">
        <v>4047</v>
      </c>
    </row>
    <row r="391" spans="1:13" x14ac:dyDescent="0.55000000000000004">
      <c r="A391" s="48" t="s">
        <v>24</v>
      </c>
      <c r="B391" s="48" t="s">
        <v>27</v>
      </c>
      <c r="C391" s="46" t="s">
        <v>43</v>
      </c>
      <c r="D391" s="44" t="s">
        <v>724</v>
      </c>
      <c r="E391" s="43" t="s">
        <v>3369</v>
      </c>
      <c r="F391" s="44" t="s">
        <v>1334</v>
      </c>
      <c r="G391" s="44" t="s">
        <v>1335</v>
      </c>
      <c r="H391" s="46" t="s">
        <v>2625</v>
      </c>
      <c r="I391" s="46" t="s">
        <v>410</v>
      </c>
      <c r="J391" s="46" t="s">
        <v>1737</v>
      </c>
      <c r="K391" s="46" t="s">
        <v>2626</v>
      </c>
      <c r="L391" s="46" t="s">
        <v>2627</v>
      </c>
      <c r="M391" s="63" t="s">
        <v>4047</v>
      </c>
    </row>
    <row r="392" spans="1:13" x14ac:dyDescent="0.55000000000000004">
      <c r="A392" s="48" t="s">
        <v>31</v>
      </c>
      <c r="B392" s="48" t="s">
        <v>28</v>
      </c>
      <c r="C392" s="46" t="s">
        <v>50</v>
      </c>
      <c r="D392" s="44" t="s">
        <v>640</v>
      </c>
      <c r="E392" s="43" t="s">
        <v>1731</v>
      </c>
      <c r="F392" s="44" t="s">
        <v>1729</v>
      </c>
      <c r="G392" s="44" t="s">
        <v>1730</v>
      </c>
      <c r="H392" s="46" t="s">
        <v>3332</v>
      </c>
      <c r="I392" s="46" t="s">
        <v>640</v>
      </c>
      <c r="J392" s="46" t="s">
        <v>1737</v>
      </c>
      <c r="K392" s="46" t="s">
        <v>3309</v>
      </c>
      <c r="L392" s="46" t="s">
        <v>3333</v>
      </c>
      <c r="M392" s="63" t="s">
        <v>4047</v>
      </c>
    </row>
    <row r="393" spans="1:13" x14ac:dyDescent="0.55000000000000004">
      <c r="A393" s="48" t="s">
        <v>4</v>
      </c>
      <c r="B393" s="48" t="s">
        <v>22</v>
      </c>
      <c r="C393" s="46" t="s">
        <v>48</v>
      </c>
      <c r="D393" s="44" t="s">
        <v>1574</v>
      </c>
      <c r="E393" s="43" t="s">
        <v>1577</v>
      </c>
      <c r="F393" s="44" t="s">
        <v>1575</v>
      </c>
      <c r="G393" s="44" t="s">
        <v>1576</v>
      </c>
      <c r="H393" s="46" t="s">
        <v>818</v>
      </c>
      <c r="I393" s="46" t="s">
        <v>564</v>
      </c>
      <c r="J393" s="46" t="s">
        <v>1737</v>
      </c>
      <c r="K393" s="46" t="s">
        <v>3087</v>
      </c>
      <c r="L393" s="46" t="s">
        <v>3088</v>
      </c>
      <c r="M393" s="63" t="s">
        <v>4047</v>
      </c>
    </row>
    <row r="394" spans="1:13" x14ac:dyDescent="0.55000000000000004">
      <c r="A394" s="48" t="s">
        <v>3</v>
      </c>
      <c r="B394" s="48" t="s">
        <v>54</v>
      </c>
      <c r="C394" s="46" t="s">
        <v>45</v>
      </c>
      <c r="D394" s="44" t="s">
        <v>805</v>
      </c>
      <c r="E394" s="43" t="s">
        <v>1514</v>
      </c>
      <c r="F394" s="44" t="s">
        <v>1512</v>
      </c>
      <c r="G394" s="44" t="s">
        <v>1513</v>
      </c>
      <c r="H394" s="46" t="s">
        <v>2988</v>
      </c>
      <c r="I394" s="46" t="s">
        <v>529</v>
      </c>
      <c r="J394" s="46" t="s">
        <v>1737</v>
      </c>
      <c r="K394" s="46" t="s">
        <v>2989</v>
      </c>
      <c r="L394" s="46" t="s">
        <v>2990</v>
      </c>
      <c r="M394" s="63" t="s">
        <v>4047</v>
      </c>
    </row>
    <row r="395" spans="1:13" x14ac:dyDescent="0.55000000000000004">
      <c r="A395" s="48" t="s">
        <v>16</v>
      </c>
      <c r="B395" s="48" t="s">
        <v>119</v>
      </c>
      <c r="C395" s="46" t="s">
        <v>34</v>
      </c>
      <c r="D395" s="44" t="s">
        <v>270</v>
      </c>
      <c r="E395" s="54" t="s">
        <v>3916</v>
      </c>
      <c r="F395" s="50" t="s">
        <v>3915</v>
      </c>
      <c r="G395" s="44" t="s">
        <v>1118</v>
      </c>
      <c r="H395" s="46" t="s">
        <v>2189</v>
      </c>
      <c r="I395" s="46" t="s">
        <v>270</v>
      </c>
      <c r="J395" s="46" t="s">
        <v>1737</v>
      </c>
      <c r="K395" s="46" t="s">
        <v>2190</v>
      </c>
      <c r="L395" s="46" t="s">
        <v>2191</v>
      </c>
      <c r="M395" s="63" t="s">
        <v>4047</v>
      </c>
    </row>
    <row r="396" spans="1:13" x14ac:dyDescent="0.55000000000000004">
      <c r="A396" s="48" t="s">
        <v>16</v>
      </c>
      <c r="B396" s="48" t="s">
        <v>121</v>
      </c>
      <c r="C396" s="46" t="s">
        <v>34</v>
      </c>
      <c r="D396" s="44" t="s">
        <v>271</v>
      </c>
      <c r="E396" s="43" t="s">
        <v>4070</v>
      </c>
      <c r="F396" s="50" t="s">
        <v>1119</v>
      </c>
      <c r="G396" s="44" t="s">
        <v>1120</v>
      </c>
      <c r="H396" s="46" t="s">
        <v>2192</v>
      </c>
      <c r="I396" s="46" t="s">
        <v>271</v>
      </c>
      <c r="J396" s="46" t="s">
        <v>1737</v>
      </c>
      <c r="K396" s="46" t="s">
        <v>2142</v>
      </c>
      <c r="L396" s="46" t="s">
        <v>2193</v>
      </c>
      <c r="M396" s="63" t="s">
        <v>4047</v>
      </c>
    </row>
    <row r="397" spans="1:13" x14ac:dyDescent="0.55000000000000004">
      <c r="A397" s="48" t="s">
        <v>24</v>
      </c>
      <c r="B397" s="48" t="s">
        <v>4</v>
      </c>
      <c r="C397" s="46" t="s">
        <v>43</v>
      </c>
      <c r="D397" s="44" t="s">
        <v>411</v>
      </c>
      <c r="E397" s="43"/>
      <c r="F397" s="50" t="s">
        <v>3917</v>
      </c>
      <c r="G397" s="50" t="s">
        <v>3918</v>
      </c>
      <c r="H397" s="46" t="s">
        <v>725</v>
      </c>
      <c r="I397" s="46" t="s">
        <v>411</v>
      </c>
      <c r="J397" s="46" t="s">
        <v>1737</v>
      </c>
      <c r="K397" s="46" t="s">
        <v>2628</v>
      </c>
      <c r="L397" s="46" t="s">
        <v>2629</v>
      </c>
      <c r="M397" s="63"/>
    </row>
    <row r="398" spans="1:13" x14ac:dyDescent="0.55000000000000004">
      <c r="A398" s="48" t="s">
        <v>20</v>
      </c>
      <c r="B398" s="48" t="s">
        <v>3</v>
      </c>
      <c r="C398" s="46" t="s">
        <v>38</v>
      </c>
      <c r="D398" s="44" t="s">
        <v>343</v>
      </c>
      <c r="E398" s="43" t="s">
        <v>1252</v>
      </c>
      <c r="F398" s="44" t="s">
        <v>1250</v>
      </c>
      <c r="G398" s="44" t="s">
        <v>1251</v>
      </c>
      <c r="H398" s="46" t="s">
        <v>2412</v>
      </c>
      <c r="I398" s="46" t="s">
        <v>343</v>
      </c>
      <c r="J398" s="46" t="s">
        <v>1737</v>
      </c>
      <c r="K398" s="46" t="s">
        <v>2413</v>
      </c>
      <c r="L398" s="46" t="s">
        <v>2414</v>
      </c>
      <c r="M398" s="63" t="s">
        <v>4047</v>
      </c>
    </row>
    <row r="399" spans="1:13" x14ac:dyDescent="0.55000000000000004">
      <c r="A399" s="48" t="s">
        <v>4</v>
      </c>
      <c r="B399" s="48" t="s">
        <v>23</v>
      </c>
      <c r="C399" s="46" t="s">
        <v>48</v>
      </c>
      <c r="D399" s="50" t="s">
        <v>565</v>
      </c>
      <c r="E399" s="43"/>
      <c r="F399" s="50" t="s">
        <v>3919</v>
      </c>
      <c r="G399" s="50" t="s">
        <v>3920</v>
      </c>
      <c r="H399" s="46" t="s">
        <v>3089</v>
      </c>
      <c r="I399" s="46" t="s">
        <v>3090</v>
      </c>
      <c r="J399" s="46" t="s">
        <v>1737</v>
      </c>
      <c r="K399" s="46" t="s">
        <v>3068</v>
      </c>
      <c r="L399" s="46" t="s">
        <v>3091</v>
      </c>
      <c r="M399" s="63"/>
    </row>
    <row r="400" spans="1:13" x14ac:dyDescent="0.55000000000000004">
      <c r="A400" s="48" t="s">
        <v>30</v>
      </c>
      <c r="B400" s="48" t="s">
        <v>24</v>
      </c>
      <c r="C400" s="46" t="s">
        <v>41</v>
      </c>
      <c r="D400" s="44" t="s">
        <v>618</v>
      </c>
      <c r="E400" s="43" t="s">
        <v>3923</v>
      </c>
      <c r="F400" s="50" t="s">
        <v>3921</v>
      </c>
      <c r="G400" s="50" t="s">
        <v>3922</v>
      </c>
      <c r="H400" s="46" t="s">
        <v>3253</v>
      </c>
      <c r="I400" s="46" t="s">
        <v>618</v>
      </c>
      <c r="J400" s="46" t="s">
        <v>1737</v>
      </c>
      <c r="K400" s="46" t="s">
        <v>3139</v>
      </c>
      <c r="L400" s="46" t="s">
        <v>3254</v>
      </c>
      <c r="M400" s="63" t="s">
        <v>4047</v>
      </c>
    </row>
    <row r="401" spans="1:13" x14ac:dyDescent="0.55000000000000004">
      <c r="A401" s="48" t="s">
        <v>24</v>
      </c>
      <c r="B401" s="48" t="s">
        <v>28</v>
      </c>
      <c r="C401" s="46" t="s">
        <v>43</v>
      </c>
      <c r="D401" s="44" t="s">
        <v>412</v>
      </c>
      <c r="E401" s="43" t="s">
        <v>1338</v>
      </c>
      <c r="F401" s="44" t="s">
        <v>1336</v>
      </c>
      <c r="G401" s="44" t="s">
        <v>1337</v>
      </c>
      <c r="H401" s="46" t="s">
        <v>726</v>
      </c>
      <c r="I401" s="46" t="s">
        <v>412</v>
      </c>
      <c r="J401" s="46" t="s">
        <v>1737</v>
      </c>
      <c r="K401" s="46" t="s">
        <v>2630</v>
      </c>
      <c r="L401" s="46" t="s">
        <v>2631</v>
      </c>
      <c r="M401" s="63" t="s">
        <v>4047</v>
      </c>
    </row>
    <row r="402" spans="1:13" x14ac:dyDescent="0.55000000000000004">
      <c r="A402" s="48" t="s">
        <v>12</v>
      </c>
      <c r="B402" s="48" t="s">
        <v>29</v>
      </c>
      <c r="C402" s="46" t="s">
        <v>13</v>
      </c>
      <c r="D402" s="44" t="s">
        <v>83</v>
      </c>
      <c r="E402" s="43" t="s">
        <v>893</v>
      </c>
      <c r="F402" s="44" t="s">
        <v>891</v>
      </c>
      <c r="G402" s="44" t="s">
        <v>892</v>
      </c>
      <c r="H402" s="46" t="s">
        <v>1787</v>
      </c>
      <c r="I402" s="46" t="s">
        <v>83</v>
      </c>
      <c r="J402" s="46" t="s">
        <v>1737</v>
      </c>
      <c r="K402" s="46" t="s">
        <v>1788</v>
      </c>
      <c r="L402" s="46" t="s">
        <v>1789</v>
      </c>
      <c r="M402" s="63" t="s">
        <v>4047</v>
      </c>
    </row>
    <row r="403" spans="1:13" x14ac:dyDescent="0.55000000000000004">
      <c r="A403" s="48" t="s">
        <v>3</v>
      </c>
      <c r="B403" s="48" t="s">
        <v>58</v>
      </c>
      <c r="C403" s="46" t="s">
        <v>45</v>
      </c>
      <c r="D403" s="44" t="s">
        <v>1515</v>
      </c>
      <c r="E403" s="54" t="s">
        <v>3924</v>
      </c>
      <c r="F403" s="50" t="s">
        <v>3925</v>
      </c>
      <c r="G403" s="50" t="s">
        <v>3926</v>
      </c>
      <c r="H403" s="46" t="s">
        <v>2991</v>
      </c>
      <c r="I403" s="46" t="s">
        <v>2992</v>
      </c>
      <c r="J403" s="46" t="s">
        <v>1737</v>
      </c>
      <c r="K403" s="46" t="s">
        <v>2993</v>
      </c>
      <c r="L403" s="46" t="s">
        <v>2994</v>
      </c>
      <c r="M403" s="63" t="s">
        <v>4047</v>
      </c>
    </row>
    <row r="404" spans="1:13" x14ac:dyDescent="0.55000000000000004">
      <c r="A404" s="48" t="s">
        <v>31</v>
      </c>
      <c r="B404" s="48" t="s">
        <v>29</v>
      </c>
      <c r="C404" s="46" t="s">
        <v>50</v>
      </c>
      <c r="D404" s="44" t="s">
        <v>1732</v>
      </c>
      <c r="E404" s="43" t="s">
        <v>4170</v>
      </c>
      <c r="F404" s="50" t="s">
        <v>4171</v>
      </c>
      <c r="G404" s="44"/>
      <c r="H404" s="46" t="s">
        <v>846</v>
      </c>
      <c r="I404" s="46" t="s">
        <v>641</v>
      </c>
      <c r="J404" s="46" t="s">
        <v>1737</v>
      </c>
      <c r="K404" s="46" t="s">
        <v>3309</v>
      </c>
      <c r="L404" s="46" t="s">
        <v>3334</v>
      </c>
      <c r="M404" s="63" t="s">
        <v>4047</v>
      </c>
    </row>
    <row r="405" spans="1:13" x14ac:dyDescent="0.55000000000000004">
      <c r="A405" s="48" t="s">
        <v>3</v>
      </c>
      <c r="B405" s="48" t="s">
        <v>115</v>
      </c>
      <c r="C405" s="46" t="s">
        <v>45</v>
      </c>
      <c r="D405" s="44" t="s">
        <v>532</v>
      </c>
      <c r="E405" s="43"/>
      <c r="F405" s="50" t="s">
        <v>3927</v>
      </c>
      <c r="G405" s="50" t="s">
        <v>3928</v>
      </c>
      <c r="H405" s="46" t="s">
        <v>2998</v>
      </c>
      <c r="I405" s="46" t="s">
        <v>532</v>
      </c>
      <c r="J405" s="46" t="s">
        <v>1737</v>
      </c>
      <c r="K405" s="46" t="s">
        <v>2996</v>
      </c>
      <c r="L405" s="46" t="s">
        <v>2999</v>
      </c>
      <c r="M405" s="63"/>
    </row>
    <row r="406" spans="1:13" x14ac:dyDescent="0.55000000000000004">
      <c r="A406" s="48" t="s">
        <v>3</v>
      </c>
      <c r="B406" s="48" t="s">
        <v>113</v>
      </c>
      <c r="C406" s="46" t="s">
        <v>45</v>
      </c>
      <c r="D406" s="44" t="s">
        <v>806</v>
      </c>
      <c r="E406" s="54" t="s">
        <v>4246</v>
      </c>
      <c r="F406" s="50" t="s">
        <v>3929</v>
      </c>
      <c r="G406" s="50" t="s">
        <v>3930</v>
      </c>
      <c r="H406" s="46" t="s">
        <v>2995</v>
      </c>
      <c r="I406" s="46" t="s">
        <v>531</v>
      </c>
      <c r="J406" s="46" t="s">
        <v>1737</v>
      </c>
      <c r="K406" s="46" t="s">
        <v>2996</v>
      </c>
      <c r="L406" s="46" t="s">
        <v>2997</v>
      </c>
      <c r="M406" s="63" t="s">
        <v>4047</v>
      </c>
    </row>
    <row r="407" spans="1:13" x14ac:dyDescent="0.55000000000000004">
      <c r="A407" s="48" t="s">
        <v>27</v>
      </c>
      <c r="B407" s="48" t="s">
        <v>21</v>
      </c>
      <c r="C407" s="46" t="s">
        <v>47</v>
      </c>
      <c r="D407" s="44" t="s">
        <v>547</v>
      </c>
      <c r="E407" s="43" t="s">
        <v>1547</v>
      </c>
      <c r="F407" s="44" t="s">
        <v>1545</v>
      </c>
      <c r="G407" s="44" t="s">
        <v>1546</v>
      </c>
      <c r="H407" s="46" t="s">
        <v>3040</v>
      </c>
      <c r="I407" s="46" t="s">
        <v>547</v>
      </c>
      <c r="J407" s="46" t="s">
        <v>1737</v>
      </c>
      <c r="K407" s="46" t="s">
        <v>3041</v>
      </c>
      <c r="L407" s="46" t="s">
        <v>3042</v>
      </c>
      <c r="M407" s="63" t="s">
        <v>4047</v>
      </c>
    </row>
    <row r="408" spans="1:13" x14ac:dyDescent="0.55000000000000004">
      <c r="A408" s="48" t="s">
        <v>12</v>
      </c>
      <c r="B408" s="48" t="s">
        <v>30</v>
      </c>
      <c r="C408" s="46" t="s">
        <v>13</v>
      </c>
      <c r="D408" s="44" t="s">
        <v>84</v>
      </c>
      <c r="E408" s="43" t="s">
        <v>896</v>
      </c>
      <c r="F408" s="44" t="s">
        <v>894</v>
      </c>
      <c r="G408" s="44" t="s">
        <v>895</v>
      </c>
      <c r="H408" s="46" t="s">
        <v>1790</v>
      </c>
      <c r="I408" s="46" t="s">
        <v>84</v>
      </c>
      <c r="J408" s="46" t="s">
        <v>1737</v>
      </c>
      <c r="K408" s="46" t="s">
        <v>1791</v>
      </c>
      <c r="L408" s="46" t="s">
        <v>1792</v>
      </c>
      <c r="M408" s="63" t="s">
        <v>4047</v>
      </c>
    </row>
    <row r="409" spans="1:13" x14ac:dyDescent="0.55000000000000004">
      <c r="A409" s="48" t="s">
        <v>23</v>
      </c>
      <c r="B409" s="48" t="s">
        <v>26</v>
      </c>
      <c r="C409" s="46" t="s">
        <v>42</v>
      </c>
      <c r="D409" s="50" t="s">
        <v>396</v>
      </c>
      <c r="E409" s="43" t="s">
        <v>4291</v>
      </c>
      <c r="F409" s="44" t="s">
        <v>1307</v>
      </c>
      <c r="G409" s="44" t="s">
        <v>1308</v>
      </c>
      <c r="H409" s="46" t="s">
        <v>2581</v>
      </c>
      <c r="I409" s="46" t="s">
        <v>396</v>
      </c>
      <c r="J409" s="46" t="s">
        <v>1737</v>
      </c>
      <c r="K409" s="46" t="s">
        <v>2582</v>
      </c>
      <c r="L409" s="46" t="s">
        <v>2583</v>
      </c>
      <c r="M409" s="63" t="s">
        <v>4047</v>
      </c>
    </row>
    <row r="410" spans="1:13" x14ac:dyDescent="0.55000000000000004">
      <c r="A410" s="48" t="s">
        <v>27</v>
      </c>
      <c r="B410" s="48" t="s">
        <v>22</v>
      </c>
      <c r="C410" s="46" t="s">
        <v>47</v>
      </c>
      <c r="D410" s="44" t="s">
        <v>548</v>
      </c>
      <c r="E410" s="43" t="s">
        <v>1550</v>
      </c>
      <c r="F410" s="44" t="s">
        <v>1548</v>
      </c>
      <c r="G410" s="44" t="s">
        <v>1549</v>
      </c>
      <c r="H410" s="46" t="s">
        <v>3043</v>
      </c>
      <c r="I410" s="46" t="s">
        <v>548</v>
      </c>
      <c r="J410" s="46" t="s">
        <v>1737</v>
      </c>
      <c r="K410" s="46" t="s">
        <v>3044</v>
      </c>
      <c r="L410" s="46" t="s">
        <v>3045</v>
      </c>
      <c r="M410" s="63" t="s">
        <v>4047</v>
      </c>
    </row>
    <row r="411" spans="1:13" x14ac:dyDescent="0.55000000000000004">
      <c r="A411" s="48" t="s">
        <v>4</v>
      </c>
      <c r="B411" s="48" t="s">
        <v>24</v>
      </c>
      <c r="C411" s="46" t="s">
        <v>48</v>
      </c>
      <c r="D411" s="44" t="s">
        <v>566</v>
      </c>
      <c r="E411" s="43" t="s">
        <v>3377</v>
      </c>
      <c r="F411" s="44" t="s">
        <v>1578</v>
      </c>
      <c r="G411" s="44" t="s">
        <v>1579</v>
      </c>
      <c r="H411" s="46" t="s">
        <v>819</v>
      </c>
      <c r="I411" s="46" t="s">
        <v>566</v>
      </c>
      <c r="J411" s="46" t="s">
        <v>1737</v>
      </c>
      <c r="K411" s="46" t="s">
        <v>3092</v>
      </c>
      <c r="L411" s="46" t="s">
        <v>3093</v>
      </c>
      <c r="M411" s="63" t="s">
        <v>4047</v>
      </c>
    </row>
    <row r="412" spans="1:13" x14ac:dyDescent="0.55000000000000004">
      <c r="A412" s="48" t="s">
        <v>30</v>
      </c>
      <c r="B412" s="48" t="s">
        <v>25</v>
      </c>
      <c r="C412" s="46" t="s">
        <v>41</v>
      </c>
      <c r="D412" s="44" t="s">
        <v>619</v>
      </c>
      <c r="E412" s="43" t="s">
        <v>1677</v>
      </c>
      <c r="F412" s="44" t="s">
        <v>1675</v>
      </c>
      <c r="G412" s="44" t="s">
        <v>1676</v>
      </c>
      <c r="H412" s="46" t="s">
        <v>841</v>
      </c>
      <c r="I412" s="46" t="s">
        <v>619</v>
      </c>
      <c r="J412" s="46" t="s">
        <v>1737</v>
      </c>
      <c r="K412" s="46" t="s">
        <v>3255</v>
      </c>
      <c r="L412" s="46" t="s">
        <v>3256</v>
      </c>
      <c r="M412" s="63" t="s">
        <v>4047</v>
      </c>
    </row>
    <row r="413" spans="1:13" x14ac:dyDescent="0.55000000000000004">
      <c r="A413" s="48" t="s">
        <v>14</v>
      </c>
      <c r="B413" s="48" t="s">
        <v>159</v>
      </c>
      <c r="C413" s="46" t="s">
        <v>32</v>
      </c>
      <c r="D413" s="44" t="s">
        <v>160</v>
      </c>
      <c r="E413" s="43" t="s">
        <v>3935</v>
      </c>
      <c r="F413" s="50" t="s">
        <v>3933</v>
      </c>
      <c r="G413" s="50" t="s">
        <v>3934</v>
      </c>
      <c r="H413" s="46" t="s">
        <v>1935</v>
      </c>
      <c r="I413" s="46" t="s">
        <v>160</v>
      </c>
      <c r="J413" s="46" t="s">
        <v>1737</v>
      </c>
      <c r="K413" s="46" t="s">
        <v>1936</v>
      </c>
      <c r="L413" s="46" t="s">
        <v>1937</v>
      </c>
      <c r="M413" s="63" t="s">
        <v>4047</v>
      </c>
    </row>
    <row r="414" spans="1:13" x14ac:dyDescent="0.55000000000000004">
      <c r="A414" s="48" t="s">
        <v>26</v>
      </c>
      <c r="B414" s="48" t="s">
        <v>127</v>
      </c>
      <c r="C414" s="46" t="s">
        <v>46</v>
      </c>
      <c r="D414" s="44" t="s">
        <v>793</v>
      </c>
      <c r="E414" s="43" t="s">
        <v>1461</v>
      </c>
      <c r="F414" s="44" t="s">
        <v>1459</v>
      </c>
      <c r="G414" s="44" t="s">
        <v>1460</v>
      </c>
      <c r="H414" s="46" t="s">
        <v>2899</v>
      </c>
      <c r="I414" s="46" t="s">
        <v>501</v>
      </c>
      <c r="J414" s="46" t="s">
        <v>1737</v>
      </c>
      <c r="K414" s="46" t="s">
        <v>2900</v>
      </c>
      <c r="L414" s="46" t="s">
        <v>2901</v>
      </c>
      <c r="M414" s="63" t="s">
        <v>4047</v>
      </c>
    </row>
    <row r="415" spans="1:13" x14ac:dyDescent="0.55000000000000004">
      <c r="A415" s="48" t="s">
        <v>28</v>
      </c>
      <c r="B415" s="48" t="s">
        <v>27</v>
      </c>
      <c r="C415" s="46" t="s">
        <v>49</v>
      </c>
      <c r="D415" s="44" t="s">
        <v>382</v>
      </c>
      <c r="E415" s="43" t="s">
        <v>1612</v>
      </c>
      <c r="F415" s="44" t="s">
        <v>1610</v>
      </c>
      <c r="G415" s="44" t="s">
        <v>1611</v>
      </c>
      <c r="H415" s="46" t="s">
        <v>3144</v>
      </c>
      <c r="I415" s="46" t="s">
        <v>382</v>
      </c>
      <c r="J415" s="46" t="s">
        <v>1737</v>
      </c>
      <c r="K415" s="46" t="s">
        <v>3145</v>
      </c>
      <c r="L415" s="46" t="s">
        <v>3146</v>
      </c>
      <c r="M415" s="63" t="s">
        <v>4047</v>
      </c>
    </row>
    <row r="416" spans="1:13" x14ac:dyDescent="0.55000000000000004">
      <c r="A416" s="48" t="s">
        <v>22</v>
      </c>
      <c r="B416" s="48" t="s">
        <v>31</v>
      </c>
      <c r="C416" s="46" t="s">
        <v>40</v>
      </c>
      <c r="D416" s="44" t="s">
        <v>1292</v>
      </c>
      <c r="E416" s="43" t="s">
        <v>4046</v>
      </c>
      <c r="F416" s="50" t="s">
        <v>3936</v>
      </c>
      <c r="G416" s="44" t="s">
        <v>901</v>
      </c>
      <c r="H416" s="46" t="s">
        <v>2530</v>
      </c>
      <c r="I416" s="46" t="s">
        <v>371</v>
      </c>
      <c r="J416" s="46" t="s">
        <v>1737</v>
      </c>
      <c r="K416" s="46" t="s">
        <v>2531</v>
      </c>
      <c r="L416" s="46" t="s">
        <v>2532</v>
      </c>
      <c r="M416" s="63" t="s">
        <v>4047</v>
      </c>
    </row>
    <row r="417" spans="1:13" x14ac:dyDescent="0.55000000000000004">
      <c r="A417" s="48" t="s">
        <v>22</v>
      </c>
      <c r="B417" s="48" t="s">
        <v>86</v>
      </c>
      <c r="C417" s="46" t="s">
        <v>40</v>
      </c>
      <c r="D417" s="44" t="s">
        <v>383</v>
      </c>
      <c r="E417" s="54" t="s">
        <v>4247</v>
      </c>
      <c r="F417" s="50" t="s">
        <v>4193</v>
      </c>
      <c r="G417" s="50" t="s">
        <v>3937</v>
      </c>
      <c r="H417" s="46" t="s">
        <v>2533</v>
      </c>
      <c r="I417" s="46" t="s">
        <v>2534</v>
      </c>
      <c r="J417" s="46" t="s">
        <v>1737</v>
      </c>
      <c r="K417" s="73" t="s">
        <v>4194</v>
      </c>
      <c r="L417" s="46" t="s">
        <v>2535</v>
      </c>
      <c r="M417" s="63" t="s">
        <v>4047</v>
      </c>
    </row>
    <row r="418" spans="1:13" x14ac:dyDescent="0.55000000000000004">
      <c r="A418" s="48" t="s">
        <v>25</v>
      </c>
      <c r="B418" s="48" t="s">
        <v>143</v>
      </c>
      <c r="C418" s="46" t="s">
        <v>44</v>
      </c>
      <c r="D418" s="44" t="s">
        <v>766</v>
      </c>
      <c r="E418" s="43" t="s">
        <v>3938</v>
      </c>
      <c r="F418" s="50" t="s">
        <v>3939</v>
      </c>
      <c r="G418" s="50" t="s">
        <v>3940</v>
      </c>
      <c r="H418" s="46" t="s">
        <v>2760</v>
      </c>
      <c r="I418" s="46" t="s">
        <v>458</v>
      </c>
      <c r="J418" s="46" t="s">
        <v>1737</v>
      </c>
      <c r="K418" s="46" t="s">
        <v>2761</v>
      </c>
      <c r="L418" s="46" t="s">
        <v>2762</v>
      </c>
      <c r="M418" s="63" t="s">
        <v>4047</v>
      </c>
    </row>
    <row r="419" spans="1:13" x14ac:dyDescent="0.55000000000000004">
      <c r="A419" s="48" t="s">
        <v>14</v>
      </c>
      <c r="B419" s="48" t="s">
        <v>161</v>
      </c>
      <c r="C419" s="46" t="s">
        <v>32</v>
      </c>
      <c r="D419" s="44" t="s">
        <v>162</v>
      </c>
      <c r="E419" s="43" t="s">
        <v>983</v>
      </c>
      <c r="F419" s="44" t="s">
        <v>981</v>
      </c>
      <c r="G419" s="44" t="s">
        <v>982</v>
      </c>
      <c r="H419" s="46" t="s">
        <v>1938</v>
      </c>
      <c r="I419" s="46" t="s">
        <v>162</v>
      </c>
      <c r="J419" s="46" t="s">
        <v>1737</v>
      </c>
      <c r="K419" s="46" t="s">
        <v>1939</v>
      </c>
      <c r="L419" s="46" t="s">
        <v>1940</v>
      </c>
      <c r="M419" s="63" t="s">
        <v>4047</v>
      </c>
    </row>
    <row r="420" spans="1:13" x14ac:dyDescent="0.55000000000000004">
      <c r="A420" s="48" t="s">
        <v>14</v>
      </c>
      <c r="B420" s="48" t="s">
        <v>163</v>
      </c>
      <c r="C420" s="46" t="s">
        <v>32</v>
      </c>
      <c r="D420" s="44" t="s">
        <v>164</v>
      </c>
      <c r="E420" s="43" t="s">
        <v>986</v>
      </c>
      <c r="F420" s="44" t="s">
        <v>984</v>
      </c>
      <c r="G420" s="44" t="s">
        <v>985</v>
      </c>
      <c r="H420" s="46" t="s">
        <v>1941</v>
      </c>
      <c r="I420" s="46" t="s">
        <v>164</v>
      </c>
      <c r="J420" s="46" t="s">
        <v>1737</v>
      </c>
      <c r="K420" s="46" t="s">
        <v>1942</v>
      </c>
      <c r="L420" s="46" t="s">
        <v>1943</v>
      </c>
      <c r="M420" s="63" t="s">
        <v>4047</v>
      </c>
    </row>
    <row r="421" spans="1:13" x14ac:dyDescent="0.55000000000000004">
      <c r="A421" s="48" t="s">
        <v>14</v>
      </c>
      <c r="B421" s="48" t="s">
        <v>165</v>
      </c>
      <c r="C421" s="46" t="s">
        <v>32</v>
      </c>
      <c r="D421" s="44" t="s">
        <v>671</v>
      </c>
      <c r="E421" s="43" t="s">
        <v>4290</v>
      </c>
      <c r="F421" s="50" t="s">
        <v>3941</v>
      </c>
      <c r="G421" s="44" t="s">
        <v>987</v>
      </c>
      <c r="H421" s="46" t="s">
        <v>1944</v>
      </c>
      <c r="I421" s="46" t="s">
        <v>166</v>
      </c>
      <c r="J421" s="46" t="s">
        <v>1737</v>
      </c>
      <c r="K421" s="46" t="s">
        <v>1945</v>
      </c>
      <c r="L421" s="46" t="s">
        <v>1946</v>
      </c>
      <c r="M421" s="63" t="s">
        <v>4047</v>
      </c>
    </row>
    <row r="422" spans="1:13" x14ac:dyDescent="0.55000000000000004">
      <c r="A422" s="48" t="s">
        <v>27</v>
      </c>
      <c r="B422" s="48" t="s">
        <v>23</v>
      </c>
      <c r="C422" s="46" t="s">
        <v>47</v>
      </c>
      <c r="D422" s="44" t="s">
        <v>549</v>
      </c>
      <c r="E422" s="54" t="s">
        <v>3944</v>
      </c>
      <c r="F422" s="50" t="s">
        <v>3942</v>
      </c>
      <c r="G422" s="50" t="s">
        <v>3943</v>
      </c>
      <c r="H422" s="46" t="s">
        <v>3046</v>
      </c>
      <c r="I422" s="46" t="s">
        <v>549</v>
      </c>
      <c r="J422" s="46" t="s">
        <v>1737</v>
      </c>
      <c r="K422" s="46" t="s">
        <v>3047</v>
      </c>
      <c r="L422" s="46" t="s">
        <v>3048</v>
      </c>
      <c r="M422" s="63" t="s">
        <v>4047</v>
      </c>
    </row>
    <row r="423" spans="1:13" x14ac:dyDescent="0.55000000000000004">
      <c r="A423" s="48" t="s">
        <v>14</v>
      </c>
      <c r="B423" s="48" t="s">
        <v>167</v>
      </c>
      <c r="C423" s="46" t="s">
        <v>32</v>
      </c>
      <c r="D423" s="44" t="s">
        <v>168</v>
      </c>
      <c r="E423" s="54" t="s">
        <v>4174</v>
      </c>
      <c r="F423" s="50" t="s">
        <v>4172</v>
      </c>
      <c r="G423" s="50" t="s">
        <v>4173</v>
      </c>
      <c r="H423" s="46" t="s">
        <v>1947</v>
      </c>
      <c r="I423" s="46" t="s">
        <v>168</v>
      </c>
      <c r="J423" s="46" t="s">
        <v>1737</v>
      </c>
      <c r="K423" s="46" t="s">
        <v>1948</v>
      </c>
      <c r="L423" s="46" t="s">
        <v>1949</v>
      </c>
      <c r="M423" s="63" t="s">
        <v>4047</v>
      </c>
    </row>
    <row r="424" spans="1:13" x14ac:dyDescent="0.55000000000000004">
      <c r="A424" s="48" t="s">
        <v>14</v>
      </c>
      <c r="B424" s="48" t="s">
        <v>169</v>
      </c>
      <c r="C424" s="46" t="s">
        <v>32</v>
      </c>
      <c r="D424" s="44" t="s">
        <v>170</v>
      </c>
      <c r="E424" s="43" t="s">
        <v>990</v>
      </c>
      <c r="F424" s="44" t="s">
        <v>988</v>
      </c>
      <c r="G424" s="44" t="s">
        <v>989</v>
      </c>
      <c r="H424" s="46" t="s">
        <v>1950</v>
      </c>
      <c r="I424" s="46" t="s">
        <v>170</v>
      </c>
      <c r="J424" s="46" t="s">
        <v>1737</v>
      </c>
      <c r="K424" s="46" t="s">
        <v>1922</v>
      </c>
      <c r="L424" s="46" t="s">
        <v>1951</v>
      </c>
      <c r="M424" s="63" t="s">
        <v>4047</v>
      </c>
    </row>
    <row r="425" spans="1:13" x14ac:dyDescent="0.55000000000000004">
      <c r="A425" s="48" t="s">
        <v>26</v>
      </c>
      <c r="B425" s="48" t="s">
        <v>129</v>
      </c>
      <c r="C425" s="46" t="s">
        <v>46</v>
      </c>
      <c r="D425" s="44" t="s">
        <v>794</v>
      </c>
      <c r="E425" s="43" t="s">
        <v>1464</v>
      </c>
      <c r="F425" s="44" t="s">
        <v>1462</v>
      </c>
      <c r="G425" s="44" t="s">
        <v>1463</v>
      </c>
      <c r="H425" s="46" t="s">
        <v>2902</v>
      </c>
      <c r="I425" s="46" t="s">
        <v>502</v>
      </c>
      <c r="J425" s="46" t="s">
        <v>1737</v>
      </c>
      <c r="K425" s="46" t="s">
        <v>2903</v>
      </c>
      <c r="L425" s="46" t="s">
        <v>2904</v>
      </c>
      <c r="M425" s="63" t="s">
        <v>4047</v>
      </c>
    </row>
    <row r="426" spans="1:13" x14ac:dyDescent="0.55000000000000004">
      <c r="A426" s="48" t="s">
        <v>15</v>
      </c>
      <c r="B426" s="48" t="s">
        <v>123</v>
      </c>
      <c r="C426" s="46" t="s">
        <v>33</v>
      </c>
      <c r="D426" s="44" t="s">
        <v>234</v>
      </c>
      <c r="E426" s="43" t="s">
        <v>3351</v>
      </c>
      <c r="F426" s="44" t="s">
        <v>1057</v>
      </c>
      <c r="G426" s="44" t="s">
        <v>1058</v>
      </c>
      <c r="H426" s="46" t="s">
        <v>685</v>
      </c>
      <c r="I426" s="46" t="s">
        <v>234</v>
      </c>
      <c r="J426" s="46" t="s">
        <v>1737</v>
      </c>
      <c r="K426" s="46" t="s">
        <v>2078</v>
      </c>
      <c r="L426" s="46" t="s">
        <v>2079</v>
      </c>
      <c r="M426" s="63" t="s">
        <v>4047</v>
      </c>
    </row>
    <row r="427" spans="1:13" x14ac:dyDescent="0.55000000000000004">
      <c r="A427" s="48" t="s">
        <v>15</v>
      </c>
      <c r="B427" s="48" t="s">
        <v>125</v>
      </c>
      <c r="C427" s="46" t="s">
        <v>33</v>
      </c>
      <c r="D427" s="44" t="s">
        <v>235</v>
      </c>
      <c r="E427" s="43" t="s">
        <v>1061</v>
      </c>
      <c r="F427" s="44" t="s">
        <v>1059</v>
      </c>
      <c r="G427" s="44" t="s">
        <v>1060</v>
      </c>
      <c r="H427" s="46" t="s">
        <v>2080</v>
      </c>
      <c r="I427" s="46" t="s">
        <v>235</v>
      </c>
      <c r="J427" s="46" t="s">
        <v>1737</v>
      </c>
      <c r="K427" s="46" t="s">
        <v>2081</v>
      </c>
      <c r="L427" s="46" t="s">
        <v>2082</v>
      </c>
      <c r="M427" s="63" t="s">
        <v>4047</v>
      </c>
    </row>
    <row r="428" spans="1:13" x14ac:dyDescent="0.55000000000000004">
      <c r="A428" s="48" t="s">
        <v>23</v>
      </c>
      <c r="B428" s="48" t="s">
        <v>24</v>
      </c>
      <c r="C428" s="46" t="s">
        <v>42</v>
      </c>
      <c r="D428" s="44" t="s">
        <v>1309</v>
      </c>
      <c r="E428" s="43" t="s">
        <v>4071</v>
      </c>
      <c r="F428" s="44" t="s">
        <v>1310</v>
      </c>
      <c r="G428" s="44" t="s">
        <v>1311</v>
      </c>
      <c r="H428" s="46" t="s">
        <v>2574</v>
      </c>
      <c r="I428" s="46" t="s">
        <v>394</v>
      </c>
      <c r="J428" s="46" t="s">
        <v>1737</v>
      </c>
      <c r="K428" s="46" t="s">
        <v>2575</v>
      </c>
      <c r="L428" s="46" t="s">
        <v>2576</v>
      </c>
      <c r="M428" s="63" t="s">
        <v>4047</v>
      </c>
    </row>
    <row r="429" spans="1:13" x14ac:dyDescent="0.55000000000000004">
      <c r="A429" s="48" t="s">
        <v>14</v>
      </c>
      <c r="B429" s="48" t="s">
        <v>171</v>
      </c>
      <c r="C429" s="46" t="s">
        <v>32</v>
      </c>
      <c r="D429" s="44" t="s">
        <v>172</v>
      </c>
      <c r="E429" s="43" t="s">
        <v>4299</v>
      </c>
      <c r="F429" s="44" t="s">
        <v>991</v>
      </c>
      <c r="G429" s="44" t="s">
        <v>992</v>
      </c>
      <c r="H429" s="46" t="s">
        <v>672</v>
      </c>
      <c r="I429" s="46" t="s">
        <v>172</v>
      </c>
      <c r="J429" s="46" t="s">
        <v>1737</v>
      </c>
      <c r="K429" s="46" t="s">
        <v>1952</v>
      </c>
      <c r="L429" s="46" t="s">
        <v>1953</v>
      </c>
      <c r="M429" s="63" t="s">
        <v>4047</v>
      </c>
    </row>
    <row r="430" spans="1:13" x14ac:dyDescent="0.55000000000000004">
      <c r="A430" s="48" t="s">
        <v>26</v>
      </c>
      <c r="B430" s="48" t="s">
        <v>131</v>
      </c>
      <c r="C430" s="46" t="s">
        <v>46</v>
      </c>
      <c r="D430" s="44" t="s">
        <v>795</v>
      </c>
      <c r="E430" s="43" t="s">
        <v>3408</v>
      </c>
      <c r="F430" s="44" t="s">
        <v>1465</v>
      </c>
      <c r="G430" s="44" t="s">
        <v>1466</v>
      </c>
      <c r="H430" s="46" t="s">
        <v>2905</v>
      </c>
      <c r="I430" s="46" t="s">
        <v>2906</v>
      </c>
      <c r="J430" s="46" t="s">
        <v>1737</v>
      </c>
      <c r="K430" s="46" t="s">
        <v>2907</v>
      </c>
      <c r="L430" s="46" t="s">
        <v>2908</v>
      </c>
      <c r="M430" s="63" t="s">
        <v>4047</v>
      </c>
    </row>
    <row r="431" spans="1:13" x14ac:dyDescent="0.55000000000000004">
      <c r="A431" s="48" t="s">
        <v>26</v>
      </c>
      <c r="B431" s="48" t="s">
        <v>133</v>
      </c>
      <c r="C431" s="46" t="s">
        <v>46</v>
      </c>
      <c r="D431" s="44" t="s">
        <v>1467</v>
      </c>
      <c r="E431" s="43" t="s">
        <v>3408</v>
      </c>
      <c r="F431" s="44" t="s">
        <v>1468</v>
      </c>
      <c r="G431" s="44" t="s">
        <v>1469</v>
      </c>
      <c r="H431" s="46" t="s">
        <v>2909</v>
      </c>
      <c r="I431" s="46" t="s">
        <v>2906</v>
      </c>
      <c r="J431" s="46" t="s">
        <v>1737</v>
      </c>
      <c r="K431" s="46" t="s">
        <v>2910</v>
      </c>
      <c r="L431" s="46" t="s">
        <v>2911</v>
      </c>
      <c r="M431" s="63" t="s">
        <v>4047</v>
      </c>
    </row>
    <row r="432" spans="1:13" x14ac:dyDescent="0.55000000000000004">
      <c r="A432" s="48" t="s">
        <v>14</v>
      </c>
      <c r="B432" s="48" t="s">
        <v>173</v>
      </c>
      <c r="C432" s="46" t="s">
        <v>32</v>
      </c>
      <c r="D432" s="44" t="s">
        <v>174</v>
      </c>
      <c r="E432" s="43" t="s">
        <v>995</v>
      </c>
      <c r="F432" s="44" t="s">
        <v>993</v>
      </c>
      <c r="G432" s="44" t="s">
        <v>994</v>
      </c>
      <c r="H432" s="46" t="s">
        <v>1954</v>
      </c>
      <c r="I432" s="46" t="s">
        <v>174</v>
      </c>
      <c r="J432" s="46" t="s">
        <v>1737</v>
      </c>
      <c r="K432" s="46" t="s">
        <v>1915</v>
      </c>
      <c r="L432" s="46" t="s">
        <v>1955</v>
      </c>
      <c r="M432" s="63" t="s">
        <v>4047</v>
      </c>
    </row>
    <row r="433" spans="1:13" x14ac:dyDescent="0.55000000000000004">
      <c r="A433" s="48" t="s">
        <v>28</v>
      </c>
      <c r="B433" s="48" t="s">
        <v>4</v>
      </c>
      <c r="C433" s="46" t="s">
        <v>49</v>
      </c>
      <c r="D433" s="44" t="s">
        <v>582</v>
      </c>
      <c r="E433" s="43" t="s">
        <v>1615</v>
      </c>
      <c r="F433" s="44" t="s">
        <v>1613</v>
      </c>
      <c r="G433" s="44" t="s">
        <v>1614</v>
      </c>
      <c r="H433" s="46" t="s">
        <v>685</v>
      </c>
      <c r="I433" s="46" t="s">
        <v>582</v>
      </c>
      <c r="J433" s="46" t="s">
        <v>1737</v>
      </c>
      <c r="K433" s="46" t="s">
        <v>3147</v>
      </c>
      <c r="L433" s="46" t="s">
        <v>3148</v>
      </c>
      <c r="M433" s="63" t="s">
        <v>4047</v>
      </c>
    </row>
    <row r="434" spans="1:13" x14ac:dyDescent="0.55000000000000004">
      <c r="A434" s="48" t="s">
        <v>25</v>
      </c>
      <c r="B434" s="48" t="s">
        <v>145</v>
      </c>
      <c r="C434" s="46" t="s">
        <v>44</v>
      </c>
      <c r="D434" s="50" t="s">
        <v>767</v>
      </c>
      <c r="E434" s="54" t="s">
        <v>3947</v>
      </c>
      <c r="F434" s="50" t="s">
        <v>3945</v>
      </c>
      <c r="G434" s="50" t="s">
        <v>3946</v>
      </c>
      <c r="H434" s="46" t="s">
        <v>2763</v>
      </c>
      <c r="I434" s="46" t="s">
        <v>459</v>
      </c>
      <c r="J434" s="46" t="s">
        <v>1737</v>
      </c>
      <c r="K434" s="46" t="s">
        <v>2764</v>
      </c>
      <c r="L434" s="46" t="s">
        <v>2765</v>
      </c>
      <c r="M434" s="63" t="s">
        <v>4047</v>
      </c>
    </row>
    <row r="435" spans="1:13" x14ac:dyDescent="0.55000000000000004">
      <c r="A435" s="48" t="s">
        <v>19</v>
      </c>
      <c r="B435" s="48" t="s">
        <v>28</v>
      </c>
      <c r="C435" s="46" t="s">
        <v>37</v>
      </c>
      <c r="D435" s="44" t="s">
        <v>325</v>
      </c>
      <c r="E435" s="43" t="s">
        <v>1211</v>
      </c>
      <c r="F435" s="50" t="s">
        <v>4195</v>
      </c>
      <c r="G435" s="50" t="s">
        <v>4196</v>
      </c>
      <c r="H435" s="46" t="s">
        <v>4197</v>
      </c>
      <c r="I435" s="46" t="s">
        <v>325</v>
      </c>
      <c r="J435" s="46" t="s">
        <v>1737</v>
      </c>
      <c r="K435" s="46" t="s">
        <v>2355</v>
      </c>
      <c r="L435" s="46" t="s">
        <v>2356</v>
      </c>
      <c r="M435" s="63" t="s">
        <v>4047</v>
      </c>
    </row>
    <row r="436" spans="1:13" x14ac:dyDescent="0.55000000000000004">
      <c r="A436" s="48" t="s">
        <v>30</v>
      </c>
      <c r="B436" s="48" t="s">
        <v>26</v>
      </c>
      <c r="C436" s="46" t="s">
        <v>41</v>
      </c>
      <c r="D436" s="44" t="s">
        <v>620</v>
      </c>
      <c r="E436" s="43" t="s">
        <v>1680</v>
      </c>
      <c r="F436" s="44" t="s">
        <v>1678</v>
      </c>
      <c r="G436" s="44" t="s">
        <v>1679</v>
      </c>
      <c r="H436" s="46" t="s">
        <v>3257</v>
      </c>
      <c r="I436" s="46" t="s">
        <v>620</v>
      </c>
      <c r="J436" s="46" t="s">
        <v>1737</v>
      </c>
      <c r="K436" s="46" t="s">
        <v>3258</v>
      </c>
      <c r="L436" s="46" t="s">
        <v>3259</v>
      </c>
      <c r="M436" s="63" t="s">
        <v>4047</v>
      </c>
    </row>
    <row r="437" spans="1:13" x14ac:dyDescent="0.55000000000000004">
      <c r="A437" s="48" t="s">
        <v>30</v>
      </c>
      <c r="B437" s="48" t="s">
        <v>3</v>
      </c>
      <c r="C437" s="46" t="s">
        <v>41</v>
      </c>
      <c r="D437" s="44" t="s">
        <v>621</v>
      </c>
      <c r="E437" s="43" t="s">
        <v>1683</v>
      </c>
      <c r="F437" s="44" t="s">
        <v>1681</v>
      </c>
      <c r="G437" s="44" t="s">
        <v>1682</v>
      </c>
      <c r="H437" s="46" t="s">
        <v>3260</v>
      </c>
      <c r="I437" s="46" t="s">
        <v>621</v>
      </c>
      <c r="J437" s="46" t="s">
        <v>1737</v>
      </c>
      <c r="K437" s="46" t="s">
        <v>3261</v>
      </c>
      <c r="L437" s="46" t="s">
        <v>3262</v>
      </c>
      <c r="M437" s="63" t="s">
        <v>4047</v>
      </c>
    </row>
    <row r="438" spans="1:13" x14ac:dyDescent="0.55000000000000004">
      <c r="A438" s="48" t="s">
        <v>26</v>
      </c>
      <c r="B438" s="48" t="s">
        <v>135</v>
      </c>
      <c r="C438" s="46" t="s">
        <v>46</v>
      </c>
      <c r="D438" s="44" t="s">
        <v>1470</v>
      </c>
      <c r="E438" s="43" t="s">
        <v>1471</v>
      </c>
      <c r="F438" s="50" t="s">
        <v>4198</v>
      </c>
      <c r="G438" s="50" t="s">
        <v>4199</v>
      </c>
      <c r="H438" s="46" t="s">
        <v>2912</v>
      </c>
      <c r="I438" s="46" t="s">
        <v>2913</v>
      </c>
      <c r="J438" s="46" t="s">
        <v>1737</v>
      </c>
      <c r="K438" s="46" t="s">
        <v>2914</v>
      </c>
      <c r="L438" s="46" t="s">
        <v>2915</v>
      </c>
      <c r="M438" s="63" t="s">
        <v>4047</v>
      </c>
    </row>
    <row r="439" spans="1:13" x14ac:dyDescent="0.55000000000000004">
      <c r="A439" s="48" t="s">
        <v>25</v>
      </c>
      <c r="B439" s="48" t="s">
        <v>147</v>
      </c>
      <c r="C439" s="46" t="s">
        <v>44</v>
      </c>
      <c r="D439" s="44" t="s">
        <v>768</v>
      </c>
      <c r="E439" s="43" t="s">
        <v>4296</v>
      </c>
      <c r="F439" s="50" t="s">
        <v>3948</v>
      </c>
      <c r="G439" s="50" t="s">
        <v>3949</v>
      </c>
      <c r="H439" s="46" t="s">
        <v>2766</v>
      </c>
      <c r="I439" s="46" t="s">
        <v>460</v>
      </c>
      <c r="J439" s="46" t="s">
        <v>1737</v>
      </c>
      <c r="K439" s="46" t="s">
        <v>2767</v>
      </c>
      <c r="L439" s="46" t="s">
        <v>2768</v>
      </c>
      <c r="M439" s="63" t="s">
        <v>4047</v>
      </c>
    </row>
    <row r="440" spans="1:13" x14ac:dyDescent="0.55000000000000004">
      <c r="A440" s="48" t="s">
        <v>16</v>
      </c>
      <c r="B440" s="48" t="s">
        <v>123</v>
      </c>
      <c r="C440" s="46" t="s">
        <v>34</v>
      </c>
      <c r="D440" s="44" t="s">
        <v>272</v>
      </c>
      <c r="E440" s="43" t="s">
        <v>3952</v>
      </c>
      <c r="F440" s="50" t="s">
        <v>3950</v>
      </c>
      <c r="G440" s="50" t="s">
        <v>3951</v>
      </c>
      <c r="H440" s="46" t="s">
        <v>2194</v>
      </c>
      <c r="I440" s="46" t="s">
        <v>272</v>
      </c>
      <c r="J440" s="46" t="s">
        <v>1737</v>
      </c>
      <c r="K440" s="46" t="s">
        <v>2195</v>
      </c>
      <c r="L440" s="46" t="s">
        <v>2196</v>
      </c>
      <c r="M440" s="63" t="s">
        <v>4047</v>
      </c>
    </row>
    <row r="441" spans="1:13" x14ac:dyDescent="0.55000000000000004">
      <c r="A441" s="48" t="s">
        <v>14</v>
      </c>
      <c r="B441" s="48" t="s">
        <v>175</v>
      </c>
      <c r="C441" s="46" t="s">
        <v>32</v>
      </c>
      <c r="D441" s="44" t="s">
        <v>176</v>
      </c>
      <c r="E441" s="43" t="s">
        <v>4175</v>
      </c>
      <c r="F441" s="50" t="s">
        <v>4176</v>
      </c>
      <c r="G441" s="50" t="s">
        <v>4177</v>
      </c>
      <c r="H441" s="46" t="s">
        <v>1956</v>
      </c>
      <c r="I441" s="46" t="s">
        <v>176</v>
      </c>
      <c r="J441" s="46" t="s">
        <v>1737</v>
      </c>
      <c r="K441" s="46" t="s">
        <v>1957</v>
      </c>
      <c r="L441" s="46" t="s">
        <v>1958</v>
      </c>
      <c r="M441" s="63" t="s">
        <v>4047</v>
      </c>
    </row>
    <row r="442" spans="1:13" x14ac:dyDescent="0.55000000000000004">
      <c r="A442" s="48" t="s">
        <v>14</v>
      </c>
      <c r="B442" s="48" t="s">
        <v>177</v>
      </c>
      <c r="C442" s="46" t="s">
        <v>32</v>
      </c>
      <c r="D442" s="44" t="s">
        <v>996</v>
      </c>
      <c r="E442" s="43" t="s">
        <v>997</v>
      </c>
      <c r="F442" s="50" t="s">
        <v>4200</v>
      </c>
      <c r="G442" s="50" t="s">
        <v>4201</v>
      </c>
      <c r="H442" s="46" t="s">
        <v>1959</v>
      </c>
      <c r="I442" s="46" t="s">
        <v>178</v>
      </c>
      <c r="J442" s="46" t="s">
        <v>1737</v>
      </c>
      <c r="K442" s="73" t="s">
        <v>4202</v>
      </c>
      <c r="L442" s="46" t="s">
        <v>1960</v>
      </c>
      <c r="M442" s="63" t="s">
        <v>4047</v>
      </c>
    </row>
    <row r="443" spans="1:13" x14ac:dyDescent="0.55000000000000004">
      <c r="A443" s="48" t="s">
        <v>14</v>
      </c>
      <c r="B443" s="48" t="s">
        <v>179</v>
      </c>
      <c r="C443" s="46" t="s">
        <v>32</v>
      </c>
      <c r="D443" s="44" t="s">
        <v>180</v>
      </c>
      <c r="E443" s="43"/>
      <c r="F443" s="50" t="s">
        <v>3953</v>
      </c>
      <c r="G443" s="50" t="s">
        <v>3954</v>
      </c>
      <c r="H443" s="46" t="s">
        <v>1961</v>
      </c>
      <c r="I443" s="46" t="s">
        <v>180</v>
      </c>
      <c r="J443" s="46" t="s">
        <v>1737</v>
      </c>
      <c r="K443" s="46" t="s">
        <v>1962</v>
      </c>
      <c r="L443" s="46" t="s">
        <v>1963</v>
      </c>
      <c r="M443" s="63" t="s">
        <v>4049</v>
      </c>
    </row>
    <row r="444" spans="1:13" x14ac:dyDescent="0.55000000000000004">
      <c r="A444" s="48" t="s">
        <v>4</v>
      </c>
      <c r="B444" s="48" t="s">
        <v>25</v>
      </c>
      <c r="C444" s="46" t="s">
        <v>48</v>
      </c>
      <c r="D444" s="44" t="s">
        <v>820</v>
      </c>
      <c r="E444" s="43" t="s">
        <v>1582</v>
      </c>
      <c r="F444" s="44" t="s">
        <v>1580</v>
      </c>
      <c r="G444" s="44" t="s">
        <v>1581</v>
      </c>
      <c r="H444" s="46" t="s">
        <v>3094</v>
      </c>
      <c r="I444" s="46" t="s">
        <v>48</v>
      </c>
      <c r="J444" s="46" t="s">
        <v>1737</v>
      </c>
      <c r="K444" s="46" t="s">
        <v>3071</v>
      </c>
      <c r="L444" s="46" t="s">
        <v>3095</v>
      </c>
      <c r="M444" s="63" t="s">
        <v>4049</v>
      </c>
    </row>
    <row r="445" spans="1:13" x14ac:dyDescent="0.55000000000000004">
      <c r="A445" s="48" t="s">
        <v>29</v>
      </c>
      <c r="B445" s="48" t="s">
        <v>4</v>
      </c>
      <c r="C445" s="46" t="s">
        <v>51</v>
      </c>
      <c r="D445" s="44" t="s">
        <v>1646</v>
      </c>
      <c r="E445" s="43" t="s">
        <v>1649</v>
      </c>
      <c r="F445" s="44" t="s">
        <v>1647</v>
      </c>
      <c r="G445" s="44" t="s">
        <v>1648</v>
      </c>
      <c r="H445" s="46" t="s">
        <v>3202</v>
      </c>
      <c r="I445" s="46" t="s">
        <v>600</v>
      </c>
      <c r="J445" s="46" t="s">
        <v>1737</v>
      </c>
      <c r="K445" s="46" t="s">
        <v>3165</v>
      </c>
      <c r="L445" s="46" t="s">
        <v>3203</v>
      </c>
      <c r="M445" s="63" t="s">
        <v>4049</v>
      </c>
    </row>
    <row r="446" spans="1:13" x14ac:dyDescent="0.55000000000000004">
      <c r="A446" s="48" t="s">
        <v>24</v>
      </c>
      <c r="B446" s="48" t="s">
        <v>29</v>
      </c>
      <c r="C446" s="46" t="s">
        <v>43</v>
      </c>
      <c r="D446" s="44" t="s">
        <v>413</v>
      </c>
      <c r="E446" s="43" t="s">
        <v>1341</v>
      </c>
      <c r="F446" s="44" t="s">
        <v>1339</v>
      </c>
      <c r="G446" s="44" t="s">
        <v>1340</v>
      </c>
      <c r="H446" s="46" t="s">
        <v>2632</v>
      </c>
      <c r="I446" s="46" t="s">
        <v>413</v>
      </c>
      <c r="J446" s="46" t="s">
        <v>1737</v>
      </c>
      <c r="K446" s="46" t="s">
        <v>2633</v>
      </c>
      <c r="L446" s="46" t="s">
        <v>2634</v>
      </c>
      <c r="M446" s="63" t="s">
        <v>4049</v>
      </c>
    </row>
    <row r="447" spans="1:13" x14ac:dyDescent="0.55000000000000004">
      <c r="A447" s="48" t="s">
        <v>30</v>
      </c>
      <c r="B447" s="48" t="s">
        <v>27</v>
      </c>
      <c r="C447" s="46" t="s">
        <v>41</v>
      </c>
      <c r="D447" s="44" t="s">
        <v>622</v>
      </c>
      <c r="E447" s="43"/>
      <c r="F447" s="50" t="s">
        <v>3955</v>
      </c>
      <c r="G447" s="50" t="s">
        <v>3956</v>
      </c>
      <c r="H447" s="46" t="s">
        <v>3263</v>
      </c>
      <c r="I447" s="46" t="s">
        <v>622</v>
      </c>
      <c r="J447" s="46" t="s">
        <v>1737</v>
      </c>
      <c r="K447" s="46" t="s">
        <v>3264</v>
      </c>
      <c r="L447" s="46" t="s">
        <v>3265</v>
      </c>
      <c r="M447" s="63" t="s">
        <v>4049</v>
      </c>
    </row>
    <row r="448" spans="1:13" x14ac:dyDescent="0.55000000000000004">
      <c r="A448" s="48" t="s">
        <v>25</v>
      </c>
      <c r="B448" s="48" t="s">
        <v>149</v>
      </c>
      <c r="C448" s="46" t="s">
        <v>44</v>
      </c>
      <c r="D448" s="44" t="s">
        <v>769</v>
      </c>
      <c r="E448" s="54" t="s">
        <v>3957</v>
      </c>
      <c r="F448" s="50" t="s">
        <v>3958</v>
      </c>
      <c r="G448" s="44" t="s">
        <v>1386</v>
      </c>
      <c r="H448" s="46" t="s">
        <v>771</v>
      </c>
      <c r="I448" s="46" t="s">
        <v>461</v>
      </c>
      <c r="J448" s="46" t="s">
        <v>1737</v>
      </c>
      <c r="K448" s="46" t="s">
        <v>2769</v>
      </c>
      <c r="L448" s="46" t="s">
        <v>2770</v>
      </c>
      <c r="M448" s="63" t="s">
        <v>4049</v>
      </c>
    </row>
    <row r="449" spans="1:13" x14ac:dyDescent="0.55000000000000004">
      <c r="A449" s="48" t="s">
        <v>25</v>
      </c>
      <c r="B449" s="48" t="s">
        <v>151</v>
      </c>
      <c r="C449" s="46" t="s">
        <v>44</v>
      </c>
      <c r="D449" s="44" t="s">
        <v>770</v>
      </c>
      <c r="E449" s="43"/>
      <c r="F449" s="50" t="s">
        <v>3959</v>
      </c>
      <c r="G449" s="50" t="s">
        <v>3960</v>
      </c>
      <c r="H449" s="46" t="s">
        <v>773</v>
      </c>
      <c r="I449" s="46" t="s">
        <v>2771</v>
      </c>
      <c r="J449" s="46" t="s">
        <v>1737</v>
      </c>
      <c r="K449" s="46" t="s">
        <v>2772</v>
      </c>
      <c r="L449" s="46" t="s">
        <v>2773</v>
      </c>
      <c r="M449" s="63" t="s">
        <v>4049</v>
      </c>
    </row>
    <row r="450" spans="1:13" x14ac:dyDescent="0.55000000000000004">
      <c r="A450" s="48" t="s">
        <v>17</v>
      </c>
      <c r="B450" s="48" t="s">
        <v>21</v>
      </c>
      <c r="C450" s="46" t="s">
        <v>35</v>
      </c>
      <c r="D450" s="44" t="s">
        <v>287</v>
      </c>
      <c r="E450" s="43" t="s">
        <v>4293</v>
      </c>
      <c r="F450" s="50" t="s">
        <v>4203</v>
      </c>
      <c r="G450" s="50" t="s">
        <v>4204</v>
      </c>
      <c r="H450" s="46" t="s">
        <v>4205</v>
      </c>
      <c r="I450" s="46" t="s">
        <v>287</v>
      </c>
      <c r="J450" s="46" t="s">
        <v>1737</v>
      </c>
      <c r="K450" s="73" t="s">
        <v>4206</v>
      </c>
      <c r="L450" s="46" t="s">
        <v>2245</v>
      </c>
      <c r="M450" s="63" t="s">
        <v>4049</v>
      </c>
    </row>
    <row r="451" spans="1:13" x14ac:dyDescent="0.55000000000000004">
      <c r="A451" s="48" t="s">
        <v>3</v>
      </c>
      <c r="B451" s="48" t="s">
        <v>117</v>
      </c>
      <c r="C451" s="46" t="s">
        <v>45</v>
      </c>
      <c r="D451" s="44" t="s">
        <v>533</v>
      </c>
      <c r="E451" s="43" t="s">
        <v>1518</v>
      </c>
      <c r="F451" s="44" t="s">
        <v>1516</v>
      </c>
      <c r="G451" s="44" t="s">
        <v>1517</v>
      </c>
      <c r="H451" s="46" t="s">
        <v>2320</v>
      </c>
      <c r="I451" s="46" t="s">
        <v>533</v>
      </c>
      <c r="J451" s="46" t="s">
        <v>1737</v>
      </c>
      <c r="K451" s="46" t="s">
        <v>3000</v>
      </c>
      <c r="L451" s="46" t="s">
        <v>3001</v>
      </c>
      <c r="M451" s="63" t="s">
        <v>4049</v>
      </c>
    </row>
    <row r="452" spans="1:13" x14ac:dyDescent="0.55000000000000004">
      <c r="A452" s="48" t="s">
        <v>3</v>
      </c>
      <c r="B452" s="48" t="s">
        <v>119</v>
      </c>
      <c r="C452" s="46" t="s">
        <v>45</v>
      </c>
      <c r="D452" s="44" t="s">
        <v>807</v>
      </c>
      <c r="E452" s="43" t="s">
        <v>1521</v>
      </c>
      <c r="F452" s="44" t="s">
        <v>1519</v>
      </c>
      <c r="G452" s="44" t="s">
        <v>1520</v>
      </c>
      <c r="H452" s="46" t="s">
        <v>3002</v>
      </c>
      <c r="I452" s="46" t="s">
        <v>534</v>
      </c>
      <c r="J452" s="46" t="s">
        <v>1737</v>
      </c>
      <c r="K452" s="46" t="s">
        <v>3003</v>
      </c>
      <c r="L452" s="46" t="s">
        <v>3004</v>
      </c>
      <c r="M452" s="63" t="s">
        <v>4049</v>
      </c>
    </row>
    <row r="453" spans="1:13" x14ac:dyDescent="0.55000000000000004">
      <c r="A453" s="48" t="s">
        <v>21</v>
      </c>
      <c r="B453" s="48" t="s">
        <v>21</v>
      </c>
      <c r="C453" s="46" t="s">
        <v>39</v>
      </c>
      <c r="D453" s="44" t="s">
        <v>359</v>
      </c>
      <c r="E453" s="43" t="s">
        <v>4292</v>
      </c>
      <c r="F453" s="50" t="s">
        <v>3961</v>
      </c>
      <c r="G453" s="44" t="s">
        <v>1275</v>
      </c>
      <c r="H453" s="46" t="s">
        <v>2457</v>
      </c>
      <c r="I453" s="46" t="s">
        <v>359</v>
      </c>
      <c r="J453" s="46" t="s">
        <v>1737</v>
      </c>
      <c r="K453" s="46" t="s">
        <v>2458</v>
      </c>
      <c r="L453" s="46" t="s">
        <v>2459</v>
      </c>
      <c r="M453" s="63" t="s">
        <v>4049</v>
      </c>
    </row>
    <row r="454" spans="1:13" x14ac:dyDescent="0.55000000000000004">
      <c r="A454" s="48" t="s">
        <v>15</v>
      </c>
      <c r="B454" s="48" t="s">
        <v>127</v>
      </c>
      <c r="C454" s="46" t="s">
        <v>33</v>
      </c>
      <c r="D454" s="44" t="s">
        <v>236</v>
      </c>
      <c r="E454" s="43" t="s">
        <v>1064</v>
      </c>
      <c r="F454" s="44" t="s">
        <v>1062</v>
      </c>
      <c r="G454" s="44" t="s">
        <v>1063</v>
      </c>
      <c r="H454" s="46" t="s">
        <v>2083</v>
      </c>
      <c r="I454" s="46" t="s">
        <v>236</v>
      </c>
      <c r="J454" s="46" t="s">
        <v>1737</v>
      </c>
      <c r="K454" s="46" t="s">
        <v>2084</v>
      </c>
      <c r="L454" s="46" t="s">
        <v>2085</v>
      </c>
      <c r="M454" s="63" t="s">
        <v>4049</v>
      </c>
    </row>
    <row r="455" spans="1:13" x14ac:dyDescent="0.55000000000000004">
      <c r="A455" s="48" t="s">
        <v>18</v>
      </c>
      <c r="B455" s="48" t="s">
        <v>23</v>
      </c>
      <c r="C455" s="46" t="s">
        <v>36</v>
      </c>
      <c r="D455" s="44" t="s">
        <v>305</v>
      </c>
      <c r="E455" s="43" t="s">
        <v>1178</v>
      </c>
      <c r="F455" s="44" t="s">
        <v>1176</v>
      </c>
      <c r="G455" s="44" t="s">
        <v>1177</v>
      </c>
      <c r="H455" s="46" t="s">
        <v>2300</v>
      </c>
      <c r="I455" s="46" t="s">
        <v>305</v>
      </c>
      <c r="J455" s="46" t="s">
        <v>1737</v>
      </c>
      <c r="K455" s="46" t="s">
        <v>2301</v>
      </c>
      <c r="L455" s="46" t="s">
        <v>2302</v>
      </c>
      <c r="M455" s="63" t="s">
        <v>4049</v>
      </c>
    </row>
    <row r="456" spans="1:13" x14ac:dyDescent="0.55000000000000004">
      <c r="A456" s="48" t="s">
        <v>3</v>
      </c>
      <c r="B456" s="48" t="s">
        <v>121</v>
      </c>
      <c r="C456" s="46" t="s">
        <v>45</v>
      </c>
      <c r="D456" s="44" t="s">
        <v>808</v>
      </c>
      <c r="E456" s="43" t="s">
        <v>1524</v>
      </c>
      <c r="F456" s="44" t="s">
        <v>1522</v>
      </c>
      <c r="G456" s="44" t="s">
        <v>1523</v>
      </c>
      <c r="H456" s="46" t="s">
        <v>3005</v>
      </c>
      <c r="I456" s="46" t="s">
        <v>535</v>
      </c>
      <c r="J456" s="46" t="s">
        <v>1737</v>
      </c>
      <c r="K456" s="46" t="s">
        <v>3006</v>
      </c>
      <c r="L456" s="46" t="s">
        <v>3007</v>
      </c>
      <c r="M456" s="63" t="s">
        <v>4049</v>
      </c>
    </row>
    <row r="457" spans="1:13" x14ac:dyDescent="0.55000000000000004">
      <c r="A457" s="48" t="s">
        <v>25</v>
      </c>
      <c r="B457" s="48" t="s">
        <v>153</v>
      </c>
      <c r="C457" s="46" t="s">
        <v>44</v>
      </c>
      <c r="D457" s="44" t="s">
        <v>772</v>
      </c>
      <c r="E457" s="54" t="s">
        <v>4076</v>
      </c>
      <c r="F457" s="50" t="s">
        <v>3962</v>
      </c>
      <c r="G457" s="50" t="s">
        <v>3963</v>
      </c>
      <c r="H457" s="46" t="s">
        <v>2774</v>
      </c>
      <c r="I457" s="46" t="s">
        <v>431</v>
      </c>
      <c r="J457" s="46" t="s">
        <v>1737</v>
      </c>
      <c r="K457" s="46" t="s">
        <v>2775</v>
      </c>
      <c r="L457" s="46" t="s">
        <v>2776</v>
      </c>
      <c r="M457" s="63" t="s">
        <v>4049</v>
      </c>
    </row>
    <row r="458" spans="1:13" x14ac:dyDescent="0.55000000000000004">
      <c r="A458" s="48" t="s">
        <v>25</v>
      </c>
      <c r="B458" s="48" t="s">
        <v>155</v>
      </c>
      <c r="C458" s="46" t="s">
        <v>44</v>
      </c>
      <c r="D458" s="44" t="s">
        <v>774</v>
      </c>
      <c r="E458" s="54" t="s">
        <v>4075</v>
      </c>
      <c r="F458" s="50" t="s">
        <v>3964</v>
      </c>
      <c r="G458" s="50" t="s">
        <v>3965</v>
      </c>
      <c r="H458" s="46" t="s">
        <v>775</v>
      </c>
      <c r="I458" s="46" t="s">
        <v>464</v>
      </c>
      <c r="J458" s="46" t="s">
        <v>1737</v>
      </c>
      <c r="K458" s="46" t="s">
        <v>2777</v>
      </c>
      <c r="L458" s="46" t="s">
        <v>2778</v>
      </c>
      <c r="M458" s="63" t="s">
        <v>4049</v>
      </c>
    </row>
    <row r="459" spans="1:13" x14ac:dyDescent="0.55000000000000004">
      <c r="A459" s="48" t="s">
        <v>14</v>
      </c>
      <c r="B459" s="48" t="s">
        <v>181</v>
      </c>
      <c r="C459" s="46" t="s">
        <v>32</v>
      </c>
      <c r="D459" s="44" t="s">
        <v>998</v>
      </c>
      <c r="E459" s="54" t="s">
        <v>3966</v>
      </c>
      <c r="F459" s="50" t="s">
        <v>3967</v>
      </c>
      <c r="G459" s="50" t="s">
        <v>3968</v>
      </c>
      <c r="H459" s="46" t="s">
        <v>1964</v>
      </c>
      <c r="I459" s="46" t="s">
        <v>182</v>
      </c>
      <c r="J459" s="46" t="s">
        <v>1737</v>
      </c>
      <c r="K459" s="46" t="s">
        <v>1965</v>
      </c>
      <c r="L459" s="46" t="s">
        <v>1966</v>
      </c>
      <c r="M459" s="63" t="s">
        <v>4049</v>
      </c>
    </row>
    <row r="460" spans="1:13" x14ac:dyDescent="0.55000000000000004">
      <c r="A460" s="48" t="s">
        <v>20</v>
      </c>
      <c r="B460" s="48" t="s">
        <v>27</v>
      </c>
      <c r="C460" s="46" t="s">
        <v>38</v>
      </c>
      <c r="D460" s="44" t="s">
        <v>1253</v>
      </c>
      <c r="E460" s="43" t="s">
        <v>1256</v>
      </c>
      <c r="F460" s="44" t="s">
        <v>1254</v>
      </c>
      <c r="G460" s="44" t="s">
        <v>1255</v>
      </c>
      <c r="H460" s="46" t="s">
        <v>708</v>
      </c>
      <c r="I460" s="46" t="s">
        <v>2415</v>
      </c>
      <c r="J460" s="46" t="s">
        <v>1737</v>
      </c>
      <c r="K460" s="46" t="s">
        <v>2416</v>
      </c>
      <c r="L460" s="46" t="s">
        <v>2417</v>
      </c>
      <c r="M460" s="63" t="s">
        <v>4049</v>
      </c>
    </row>
    <row r="461" spans="1:13" x14ac:dyDescent="0.55000000000000004">
      <c r="A461" s="48" t="s">
        <v>3</v>
      </c>
      <c r="B461" s="48" t="s">
        <v>123</v>
      </c>
      <c r="C461" s="46" t="s">
        <v>45</v>
      </c>
      <c r="D461" s="44" t="s">
        <v>1525</v>
      </c>
      <c r="E461" s="43" t="s">
        <v>1528</v>
      </c>
      <c r="F461" s="44" t="s">
        <v>1526</v>
      </c>
      <c r="G461" s="44" t="s">
        <v>1527</v>
      </c>
      <c r="H461" s="46" t="s">
        <v>809</v>
      </c>
      <c r="I461" s="46" t="s">
        <v>536</v>
      </c>
      <c r="J461" s="46" t="s">
        <v>1737</v>
      </c>
      <c r="K461" s="46" t="s">
        <v>3008</v>
      </c>
      <c r="L461" s="46" t="s">
        <v>3009</v>
      </c>
      <c r="M461" s="63" t="s">
        <v>4049</v>
      </c>
    </row>
    <row r="462" spans="1:13" x14ac:dyDescent="0.55000000000000004">
      <c r="A462" s="48" t="s">
        <v>16</v>
      </c>
      <c r="B462" s="48" t="s">
        <v>125</v>
      </c>
      <c r="C462" s="46" t="s">
        <v>34</v>
      </c>
      <c r="D462" s="44" t="s">
        <v>273</v>
      </c>
      <c r="E462" s="43" t="s">
        <v>1123</v>
      </c>
      <c r="F462" s="44" t="s">
        <v>1121</v>
      </c>
      <c r="G462" s="44" t="s">
        <v>1122</v>
      </c>
      <c r="H462" s="46" t="s">
        <v>2197</v>
      </c>
      <c r="I462" s="46" t="s">
        <v>273</v>
      </c>
      <c r="J462" s="46" t="s">
        <v>1737</v>
      </c>
      <c r="K462" s="46" t="s">
        <v>2198</v>
      </c>
      <c r="L462" s="46" t="s">
        <v>2199</v>
      </c>
      <c r="M462" s="63" t="s">
        <v>4049</v>
      </c>
    </row>
    <row r="463" spans="1:13" x14ac:dyDescent="0.55000000000000004">
      <c r="A463" s="48" t="s">
        <v>12</v>
      </c>
      <c r="B463" s="48" t="s">
        <v>31</v>
      </c>
      <c r="C463" s="46" t="s">
        <v>13</v>
      </c>
      <c r="D463" s="44" t="s">
        <v>85</v>
      </c>
      <c r="E463" s="43" t="s">
        <v>899</v>
      </c>
      <c r="F463" s="44" t="s">
        <v>897</v>
      </c>
      <c r="G463" s="44" t="s">
        <v>898</v>
      </c>
      <c r="H463" s="46" t="s">
        <v>1793</v>
      </c>
      <c r="I463" s="46" t="s">
        <v>85</v>
      </c>
      <c r="J463" s="46" t="s">
        <v>1737</v>
      </c>
      <c r="K463" s="46" t="s">
        <v>1794</v>
      </c>
      <c r="L463" s="46" t="s">
        <v>1795</v>
      </c>
      <c r="M463" s="63" t="s">
        <v>4049</v>
      </c>
    </row>
    <row r="464" spans="1:13" x14ac:dyDescent="0.55000000000000004">
      <c r="A464" s="48" t="s">
        <v>28</v>
      </c>
      <c r="B464" s="48" t="s">
        <v>28</v>
      </c>
      <c r="C464" s="46" t="s">
        <v>49</v>
      </c>
      <c r="D464" s="44" t="s">
        <v>583</v>
      </c>
      <c r="E464" s="43" t="s">
        <v>1618</v>
      </c>
      <c r="F464" s="44" t="s">
        <v>1616</v>
      </c>
      <c r="G464" s="44" t="s">
        <v>1617</v>
      </c>
      <c r="H464" s="46" t="s">
        <v>3149</v>
      </c>
      <c r="I464" s="46" t="s">
        <v>583</v>
      </c>
      <c r="J464" s="46" t="s">
        <v>1737</v>
      </c>
      <c r="K464" s="46" t="s">
        <v>3150</v>
      </c>
      <c r="L464" s="46" t="s">
        <v>3151</v>
      </c>
      <c r="M464" s="63" t="s">
        <v>4049</v>
      </c>
    </row>
    <row r="465" spans="1:13" x14ac:dyDescent="0.55000000000000004">
      <c r="A465" s="48" t="s">
        <v>24</v>
      </c>
      <c r="B465" s="48" t="s">
        <v>30</v>
      </c>
      <c r="C465" s="46" t="s">
        <v>43</v>
      </c>
      <c r="D465" s="44" t="s">
        <v>414</v>
      </c>
      <c r="E465" s="43" t="s">
        <v>4079</v>
      </c>
      <c r="F465" s="50" t="s">
        <v>4080</v>
      </c>
      <c r="G465" s="50" t="s">
        <v>4081</v>
      </c>
      <c r="H465" s="46" t="s">
        <v>2635</v>
      </c>
      <c r="I465" s="46" t="s">
        <v>414</v>
      </c>
      <c r="J465" s="46" t="s">
        <v>1737</v>
      </c>
      <c r="K465" s="46" t="s">
        <v>2636</v>
      </c>
      <c r="L465" s="46" t="s">
        <v>2637</v>
      </c>
      <c r="M465" s="63" t="s">
        <v>4047</v>
      </c>
    </row>
    <row r="466" spans="1:13" x14ac:dyDescent="0.55000000000000004">
      <c r="A466" s="48" t="s">
        <v>28</v>
      </c>
      <c r="B466" s="48" t="s">
        <v>29</v>
      </c>
      <c r="C466" s="46" t="s">
        <v>49</v>
      </c>
      <c r="D466" s="44" t="s">
        <v>584</v>
      </c>
      <c r="E466" s="43" t="s">
        <v>3353</v>
      </c>
      <c r="F466" s="44" t="s">
        <v>1619</v>
      </c>
      <c r="G466" s="44" t="s">
        <v>1620</v>
      </c>
      <c r="H466" s="46" t="s">
        <v>826</v>
      </c>
      <c r="I466" s="46" t="s">
        <v>584</v>
      </c>
      <c r="J466" s="46" t="s">
        <v>1737</v>
      </c>
      <c r="K466" s="46" t="s">
        <v>3152</v>
      </c>
      <c r="L466" s="46" t="s">
        <v>3153</v>
      </c>
      <c r="M466" s="63" t="s">
        <v>4047</v>
      </c>
    </row>
    <row r="467" spans="1:13" x14ac:dyDescent="0.55000000000000004">
      <c r="A467" s="48" t="s">
        <v>24</v>
      </c>
      <c r="B467" s="48" t="s">
        <v>31</v>
      </c>
      <c r="C467" s="46" t="s">
        <v>43</v>
      </c>
      <c r="D467" s="44" t="s">
        <v>1342</v>
      </c>
      <c r="E467" s="43" t="s">
        <v>1345</v>
      </c>
      <c r="F467" s="44" t="s">
        <v>1343</v>
      </c>
      <c r="G467" s="44" t="s">
        <v>1344</v>
      </c>
      <c r="H467" s="46" t="s">
        <v>727</v>
      </c>
      <c r="I467" s="46" t="s">
        <v>2638</v>
      </c>
      <c r="J467" s="46" t="s">
        <v>1737</v>
      </c>
      <c r="K467" s="46" t="s">
        <v>2639</v>
      </c>
      <c r="L467" s="46" t="s">
        <v>2640</v>
      </c>
      <c r="M467" s="63" t="s">
        <v>4047</v>
      </c>
    </row>
    <row r="468" spans="1:13" x14ac:dyDescent="0.55000000000000004">
      <c r="A468" s="48" t="s">
        <v>19</v>
      </c>
      <c r="B468" s="48" t="s">
        <v>29</v>
      </c>
      <c r="C468" s="46" t="s">
        <v>37</v>
      </c>
      <c r="D468" s="44" t="s">
        <v>326</v>
      </c>
      <c r="E468" s="43" t="s">
        <v>3969</v>
      </c>
      <c r="F468" s="50" t="s">
        <v>3970</v>
      </c>
      <c r="G468" s="44" t="s">
        <v>1212</v>
      </c>
      <c r="H468" s="46" t="s">
        <v>2357</v>
      </c>
      <c r="I468" s="46" t="s">
        <v>326</v>
      </c>
      <c r="J468" s="46" t="s">
        <v>1737</v>
      </c>
      <c r="K468" s="46" t="s">
        <v>2358</v>
      </c>
      <c r="L468" s="46" t="s">
        <v>2359</v>
      </c>
      <c r="M468" s="63" t="s">
        <v>4047</v>
      </c>
    </row>
    <row r="469" spans="1:13" x14ac:dyDescent="0.55000000000000004">
      <c r="A469" s="48" t="s">
        <v>24</v>
      </c>
      <c r="B469" s="48" t="s">
        <v>86</v>
      </c>
      <c r="C469" s="46" t="s">
        <v>43</v>
      </c>
      <c r="D469" s="44" t="s">
        <v>416</v>
      </c>
      <c r="E469" s="43" t="s">
        <v>1347</v>
      </c>
      <c r="F469" s="50" t="s">
        <v>4078</v>
      </c>
      <c r="G469" s="44" t="s">
        <v>1346</v>
      </c>
      <c r="H469" s="46" t="s">
        <v>2641</v>
      </c>
      <c r="I469" s="46" t="s">
        <v>416</v>
      </c>
      <c r="J469" s="46" t="s">
        <v>1737</v>
      </c>
      <c r="K469" s="46" t="s">
        <v>2642</v>
      </c>
      <c r="L469" s="46" t="s">
        <v>2643</v>
      </c>
      <c r="M469" s="63" t="s">
        <v>4047</v>
      </c>
    </row>
    <row r="470" spans="1:13" x14ac:dyDescent="0.55000000000000004">
      <c r="A470" s="48" t="s">
        <v>24</v>
      </c>
      <c r="B470" s="48" t="s">
        <v>54</v>
      </c>
      <c r="C470" s="46" t="s">
        <v>43</v>
      </c>
      <c r="D470" s="44" t="s">
        <v>417</v>
      </c>
      <c r="E470" s="43" t="s">
        <v>1350</v>
      </c>
      <c r="F470" s="44" t="s">
        <v>1348</v>
      </c>
      <c r="G470" s="44" t="s">
        <v>1349</v>
      </c>
      <c r="H470" s="46" t="s">
        <v>2644</v>
      </c>
      <c r="I470" s="46" t="s">
        <v>417</v>
      </c>
      <c r="J470" s="46" t="s">
        <v>1737</v>
      </c>
      <c r="K470" s="46" t="s">
        <v>2645</v>
      </c>
      <c r="L470" s="46" t="s">
        <v>2646</v>
      </c>
      <c r="M470" s="63" t="s">
        <v>4047</v>
      </c>
    </row>
    <row r="471" spans="1:13" x14ac:dyDescent="0.55000000000000004">
      <c r="A471" s="48" t="s">
        <v>15</v>
      </c>
      <c r="B471" s="48" t="s">
        <v>129</v>
      </c>
      <c r="C471" s="46" t="s">
        <v>33</v>
      </c>
      <c r="D471" s="44" t="s">
        <v>237</v>
      </c>
      <c r="E471" s="43" t="s">
        <v>1067</v>
      </c>
      <c r="F471" s="44" t="s">
        <v>1065</v>
      </c>
      <c r="G471" s="44" t="s">
        <v>1066</v>
      </c>
      <c r="H471" s="46" t="s">
        <v>2086</v>
      </c>
      <c r="I471" s="46" t="s">
        <v>237</v>
      </c>
      <c r="J471" s="46" t="s">
        <v>1737</v>
      </c>
      <c r="K471" s="46" t="s">
        <v>2087</v>
      </c>
      <c r="L471" s="46" t="s">
        <v>2088</v>
      </c>
      <c r="M471" s="63" t="s">
        <v>4047</v>
      </c>
    </row>
    <row r="472" spans="1:13" x14ac:dyDescent="0.55000000000000004">
      <c r="A472" s="48" t="s">
        <v>29</v>
      </c>
      <c r="B472" s="48" t="s">
        <v>28</v>
      </c>
      <c r="C472" s="46" t="s">
        <v>51</v>
      </c>
      <c r="D472" s="44" t="s">
        <v>1650</v>
      </c>
      <c r="E472" s="43" t="s">
        <v>1653</v>
      </c>
      <c r="F472" s="44" t="s">
        <v>1651</v>
      </c>
      <c r="G472" s="44" t="s">
        <v>1652</v>
      </c>
      <c r="H472" s="46" t="s">
        <v>3204</v>
      </c>
      <c r="I472" s="46" t="s">
        <v>601</v>
      </c>
      <c r="J472" s="46" t="s">
        <v>1737</v>
      </c>
      <c r="K472" s="46" t="s">
        <v>3205</v>
      </c>
      <c r="L472" s="46" t="s">
        <v>3206</v>
      </c>
      <c r="M472" s="63" t="s">
        <v>4047</v>
      </c>
    </row>
    <row r="473" spans="1:13" x14ac:dyDescent="0.55000000000000004">
      <c r="A473" s="48" t="s">
        <v>24</v>
      </c>
      <c r="B473" s="48" t="s">
        <v>58</v>
      </c>
      <c r="C473" s="46" t="s">
        <v>43</v>
      </c>
      <c r="D473" s="44" t="s">
        <v>418</v>
      </c>
      <c r="E473" s="43" t="s">
        <v>4210</v>
      </c>
      <c r="F473" s="50" t="s">
        <v>4207</v>
      </c>
      <c r="G473" s="50" t="s">
        <v>4208</v>
      </c>
      <c r="H473" s="46" t="s">
        <v>2647</v>
      </c>
      <c r="I473" s="46" t="s">
        <v>418</v>
      </c>
      <c r="J473" s="46" t="s">
        <v>1737</v>
      </c>
      <c r="K473" s="73" t="s">
        <v>4209</v>
      </c>
      <c r="L473" s="46" t="s">
        <v>2648</v>
      </c>
      <c r="M473" s="63" t="s">
        <v>4047</v>
      </c>
    </row>
    <row r="474" spans="1:13" x14ac:dyDescent="0.55000000000000004">
      <c r="A474" s="48" t="s">
        <v>25</v>
      </c>
      <c r="B474" s="48" t="s">
        <v>157</v>
      </c>
      <c r="C474" s="46" t="s">
        <v>44</v>
      </c>
      <c r="D474" s="44" t="s">
        <v>776</v>
      </c>
      <c r="E474" s="43" t="s">
        <v>4249</v>
      </c>
      <c r="F474" s="50" t="s">
        <v>3971</v>
      </c>
      <c r="G474" s="50" t="s">
        <v>3972</v>
      </c>
      <c r="H474" s="46" t="s">
        <v>2779</v>
      </c>
      <c r="I474" s="46" t="s">
        <v>465</v>
      </c>
      <c r="J474" s="46" t="s">
        <v>1737</v>
      </c>
      <c r="K474" s="46" t="s">
        <v>2780</v>
      </c>
      <c r="L474" s="46" t="s">
        <v>2781</v>
      </c>
      <c r="M474" s="63" t="s">
        <v>4047</v>
      </c>
    </row>
    <row r="475" spans="1:13" x14ac:dyDescent="0.55000000000000004">
      <c r="A475" s="48" t="s">
        <v>25</v>
      </c>
      <c r="B475" s="48" t="s">
        <v>159</v>
      </c>
      <c r="C475" s="46" t="s">
        <v>44</v>
      </c>
      <c r="D475" s="44" t="s">
        <v>466</v>
      </c>
      <c r="E475" s="43" t="s">
        <v>4249</v>
      </c>
      <c r="F475" s="50" t="s">
        <v>3973</v>
      </c>
      <c r="G475" s="50" t="s">
        <v>3974</v>
      </c>
      <c r="H475" s="46" t="s">
        <v>2782</v>
      </c>
      <c r="I475" s="46" t="s">
        <v>466</v>
      </c>
      <c r="J475" s="46" t="s">
        <v>1737</v>
      </c>
      <c r="K475" s="46" t="s">
        <v>2780</v>
      </c>
      <c r="L475" s="46" t="s">
        <v>2783</v>
      </c>
      <c r="M475" s="63" t="s">
        <v>4047</v>
      </c>
    </row>
    <row r="476" spans="1:13" x14ac:dyDescent="0.55000000000000004">
      <c r="A476" s="48" t="s">
        <v>30</v>
      </c>
      <c r="B476" s="48" t="s">
        <v>4</v>
      </c>
      <c r="C476" s="46" t="s">
        <v>41</v>
      </c>
      <c r="D476" s="50" t="s">
        <v>238</v>
      </c>
      <c r="E476" s="43" t="s">
        <v>3977</v>
      </c>
      <c r="F476" s="50" t="s">
        <v>3975</v>
      </c>
      <c r="G476" s="50" t="s">
        <v>3976</v>
      </c>
      <c r="H476" s="46" t="s">
        <v>3266</v>
      </c>
      <c r="I476" s="46" t="s">
        <v>238</v>
      </c>
      <c r="J476" s="46" t="s">
        <v>1737</v>
      </c>
      <c r="K476" s="46" t="s">
        <v>3267</v>
      </c>
      <c r="L476" s="46" t="s">
        <v>3268</v>
      </c>
      <c r="M476" s="63" t="s">
        <v>4047</v>
      </c>
    </row>
    <row r="477" spans="1:13" x14ac:dyDescent="0.55000000000000004">
      <c r="A477" s="48" t="s">
        <v>15</v>
      </c>
      <c r="B477" s="48" t="s">
        <v>131</v>
      </c>
      <c r="C477" s="46" t="s">
        <v>33</v>
      </c>
      <c r="D477" s="44" t="s">
        <v>1068</v>
      </c>
      <c r="E477" s="43"/>
      <c r="F477" s="50" t="s">
        <v>3978</v>
      </c>
      <c r="G477" s="50" t="s">
        <v>3979</v>
      </c>
      <c r="H477" s="46" t="s">
        <v>686</v>
      </c>
      <c r="I477" s="46" t="s">
        <v>2089</v>
      </c>
      <c r="J477" s="46" t="s">
        <v>1737</v>
      </c>
      <c r="K477" s="46" t="s">
        <v>2090</v>
      </c>
      <c r="L477" s="46" t="s">
        <v>2091</v>
      </c>
      <c r="M477" s="63" t="s">
        <v>4047</v>
      </c>
    </row>
    <row r="478" spans="1:13" x14ac:dyDescent="0.55000000000000004">
      <c r="A478" s="48" t="s">
        <v>3</v>
      </c>
      <c r="B478" s="48" t="s">
        <v>125</v>
      </c>
      <c r="C478" s="46" t="s">
        <v>45</v>
      </c>
      <c r="D478" s="44" t="s">
        <v>1529</v>
      </c>
      <c r="E478" s="43" t="s">
        <v>3982</v>
      </c>
      <c r="F478" s="50" t="s">
        <v>3980</v>
      </c>
      <c r="G478" s="50" t="s">
        <v>3981</v>
      </c>
      <c r="H478" s="46" t="s">
        <v>3010</v>
      </c>
      <c r="I478" s="46" t="s">
        <v>3011</v>
      </c>
      <c r="J478" s="46" t="s">
        <v>1737</v>
      </c>
      <c r="K478" s="46" t="s">
        <v>3012</v>
      </c>
      <c r="L478" s="46" t="s">
        <v>3013</v>
      </c>
      <c r="M478" s="63" t="s">
        <v>4047</v>
      </c>
    </row>
    <row r="479" spans="1:13" x14ac:dyDescent="0.55000000000000004">
      <c r="A479" s="48" t="s">
        <v>29</v>
      </c>
      <c r="B479" s="48" t="s">
        <v>29</v>
      </c>
      <c r="C479" s="46" t="s">
        <v>51</v>
      </c>
      <c r="D479" s="44" t="s">
        <v>1654</v>
      </c>
      <c r="E479" s="43" t="s">
        <v>1657</v>
      </c>
      <c r="F479" s="44" t="s">
        <v>1655</v>
      </c>
      <c r="G479" s="44" t="s">
        <v>1656</v>
      </c>
      <c r="H479" s="46" t="s">
        <v>3207</v>
      </c>
      <c r="I479" s="46" t="s">
        <v>602</v>
      </c>
      <c r="J479" s="46" t="s">
        <v>1737</v>
      </c>
      <c r="K479" s="46" t="s">
        <v>3208</v>
      </c>
      <c r="L479" s="46" t="s">
        <v>3209</v>
      </c>
      <c r="M479" s="63" t="s">
        <v>4047</v>
      </c>
    </row>
    <row r="480" spans="1:13" x14ac:dyDescent="0.55000000000000004">
      <c r="A480" s="48" t="s">
        <v>29</v>
      </c>
      <c r="B480" s="48" t="s">
        <v>30</v>
      </c>
      <c r="C480" s="46" t="s">
        <v>51</v>
      </c>
      <c r="D480" s="44" t="s">
        <v>1658</v>
      </c>
      <c r="E480" s="43" t="s">
        <v>4213</v>
      </c>
      <c r="F480" s="50" t="s">
        <v>4211</v>
      </c>
      <c r="G480" s="50" t="s">
        <v>4212</v>
      </c>
      <c r="H480" s="46" t="s">
        <v>3210</v>
      </c>
      <c r="I480" s="46" t="s">
        <v>598</v>
      </c>
      <c r="J480" s="46" t="s">
        <v>1737</v>
      </c>
      <c r="K480" s="46" t="s">
        <v>3162</v>
      </c>
      <c r="L480" s="46" t="s">
        <v>3211</v>
      </c>
      <c r="M480" s="63" t="s">
        <v>4047</v>
      </c>
    </row>
    <row r="481" spans="1:13" x14ac:dyDescent="0.55000000000000004">
      <c r="A481" s="48" t="s">
        <v>22</v>
      </c>
      <c r="B481" s="48" t="s">
        <v>54</v>
      </c>
      <c r="C481" s="46" t="s">
        <v>40</v>
      </c>
      <c r="D481" s="44" t="s">
        <v>384</v>
      </c>
      <c r="E481" s="54" t="s">
        <v>3984</v>
      </c>
      <c r="F481" s="50" t="s">
        <v>3983</v>
      </c>
      <c r="G481" s="44" t="s">
        <v>901</v>
      </c>
      <c r="H481" s="46" t="s">
        <v>2536</v>
      </c>
      <c r="I481" s="46" t="s">
        <v>384</v>
      </c>
      <c r="J481" s="46" t="s">
        <v>1737</v>
      </c>
      <c r="K481" s="46" t="s">
        <v>2537</v>
      </c>
      <c r="L481" s="46" t="s">
        <v>2538</v>
      </c>
      <c r="M481" s="63" t="s">
        <v>4047</v>
      </c>
    </row>
    <row r="482" spans="1:13" x14ac:dyDescent="0.55000000000000004">
      <c r="A482" s="48" t="s">
        <v>17</v>
      </c>
      <c r="B482" s="48" t="s">
        <v>22</v>
      </c>
      <c r="C482" s="46" t="s">
        <v>35</v>
      </c>
      <c r="D482" s="44" t="s">
        <v>288</v>
      </c>
      <c r="E482" s="43" t="s">
        <v>1153</v>
      </c>
      <c r="F482" s="44" t="s">
        <v>1151</v>
      </c>
      <c r="G482" s="44" t="s">
        <v>1152</v>
      </c>
      <c r="H482" s="46" t="s">
        <v>2246</v>
      </c>
      <c r="I482" s="46" t="s">
        <v>288</v>
      </c>
      <c r="J482" s="46" t="s">
        <v>1737</v>
      </c>
      <c r="K482" s="46" t="s">
        <v>2247</v>
      </c>
      <c r="L482" s="46" t="s">
        <v>2248</v>
      </c>
      <c r="M482" s="63" t="s">
        <v>4047</v>
      </c>
    </row>
    <row r="483" spans="1:13" x14ac:dyDescent="0.55000000000000004">
      <c r="A483" s="48" t="s">
        <v>18</v>
      </c>
      <c r="B483" s="48" t="s">
        <v>24</v>
      </c>
      <c r="C483" s="46" t="s">
        <v>36</v>
      </c>
      <c r="D483" s="44" t="s">
        <v>1179</v>
      </c>
      <c r="E483" s="43" t="s">
        <v>1182</v>
      </c>
      <c r="F483" s="44" t="s">
        <v>1180</v>
      </c>
      <c r="G483" s="44" t="s">
        <v>1181</v>
      </c>
      <c r="H483" s="46" t="s">
        <v>2303</v>
      </c>
      <c r="I483" s="46" t="s">
        <v>295</v>
      </c>
      <c r="J483" s="46" t="s">
        <v>1737</v>
      </c>
      <c r="K483" s="46" t="s">
        <v>2268</v>
      </c>
      <c r="L483" s="46" t="s">
        <v>2304</v>
      </c>
      <c r="M483" s="63" t="s">
        <v>4047</v>
      </c>
    </row>
    <row r="484" spans="1:13" x14ac:dyDescent="0.55000000000000004">
      <c r="A484" s="48" t="s">
        <v>16</v>
      </c>
      <c r="B484" s="48" t="s">
        <v>127</v>
      </c>
      <c r="C484" s="46" t="s">
        <v>34</v>
      </c>
      <c r="D484" s="44" t="s">
        <v>274</v>
      </c>
      <c r="E484" s="43" t="s">
        <v>3355</v>
      </c>
      <c r="F484" s="44" t="s">
        <v>1124</v>
      </c>
      <c r="G484" s="44" t="s">
        <v>1125</v>
      </c>
      <c r="H484" s="46" t="s">
        <v>695</v>
      </c>
      <c r="I484" s="46" t="s">
        <v>274</v>
      </c>
      <c r="J484" s="46" t="s">
        <v>1737</v>
      </c>
      <c r="K484" s="46" t="s">
        <v>2200</v>
      </c>
      <c r="L484" s="46" t="s">
        <v>2201</v>
      </c>
      <c r="M484" s="63" t="s">
        <v>4047</v>
      </c>
    </row>
    <row r="485" spans="1:13" x14ac:dyDescent="0.55000000000000004">
      <c r="A485" s="48" t="s">
        <v>30</v>
      </c>
      <c r="B485" s="48" t="s">
        <v>28</v>
      </c>
      <c r="C485" s="46" t="s">
        <v>41</v>
      </c>
      <c r="D485" s="44" t="s">
        <v>842</v>
      </c>
      <c r="E485" s="43" t="s">
        <v>4077</v>
      </c>
      <c r="F485" s="44" t="s">
        <v>1684</v>
      </c>
      <c r="G485" s="44" t="s">
        <v>1685</v>
      </c>
      <c r="H485" s="46" t="s">
        <v>843</v>
      </c>
      <c r="I485" s="46" t="s">
        <v>623</v>
      </c>
      <c r="J485" s="46" t="s">
        <v>1737</v>
      </c>
      <c r="K485" s="46" t="s">
        <v>3269</v>
      </c>
      <c r="L485" s="46" t="s">
        <v>3270</v>
      </c>
      <c r="M485" s="63" t="s">
        <v>4047</v>
      </c>
    </row>
    <row r="486" spans="1:13" x14ac:dyDescent="0.55000000000000004">
      <c r="A486" s="48" t="s">
        <v>3</v>
      </c>
      <c r="B486" s="48" t="s">
        <v>127</v>
      </c>
      <c r="C486" s="46" t="s">
        <v>45</v>
      </c>
      <c r="D486" s="44" t="s">
        <v>810</v>
      </c>
      <c r="E486" s="43" t="s">
        <v>1532</v>
      </c>
      <c r="F486" s="44" t="s">
        <v>1530</v>
      </c>
      <c r="G486" s="44" t="s">
        <v>1531</v>
      </c>
      <c r="H486" s="46" t="s">
        <v>3014</v>
      </c>
      <c r="I486" s="46" t="s">
        <v>538</v>
      </c>
      <c r="J486" s="46" t="s">
        <v>1737</v>
      </c>
      <c r="K486" s="46" t="s">
        <v>3006</v>
      </c>
      <c r="L486" s="46" t="s">
        <v>3015</v>
      </c>
      <c r="M486" s="63" t="s">
        <v>4047</v>
      </c>
    </row>
    <row r="487" spans="1:13" x14ac:dyDescent="0.55000000000000004">
      <c r="A487" s="48" t="s">
        <v>29</v>
      </c>
      <c r="B487" s="48" t="s">
        <v>31</v>
      </c>
      <c r="C487" s="46" t="s">
        <v>51</v>
      </c>
      <c r="D487" s="44" t="s">
        <v>1659</v>
      </c>
      <c r="E487" s="43" t="s">
        <v>1640</v>
      </c>
      <c r="F487" s="44" t="s">
        <v>1660</v>
      </c>
      <c r="G487" s="44" t="s">
        <v>1661</v>
      </c>
      <c r="H487" s="46" t="s">
        <v>3212</v>
      </c>
      <c r="I487" s="46" t="s">
        <v>51</v>
      </c>
      <c r="J487" s="46" t="s">
        <v>1737</v>
      </c>
      <c r="K487" s="46" t="s">
        <v>3213</v>
      </c>
      <c r="L487" s="46" t="s">
        <v>3214</v>
      </c>
      <c r="M487" s="63" t="s">
        <v>4047</v>
      </c>
    </row>
    <row r="488" spans="1:13" x14ac:dyDescent="0.55000000000000004">
      <c r="A488" s="48" t="s">
        <v>20</v>
      </c>
      <c r="B488" s="48" t="s">
        <v>4</v>
      </c>
      <c r="C488" s="46" t="s">
        <v>38</v>
      </c>
      <c r="D488" s="44" t="s">
        <v>345</v>
      </c>
      <c r="E488" s="54" t="s">
        <v>3985</v>
      </c>
      <c r="F488" s="50" t="s">
        <v>3986</v>
      </c>
      <c r="G488" s="50" t="s">
        <v>3987</v>
      </c>
      <c r="H488" s="46" t="s">
        <v>709</v>
      </c>
      <c r="I488" s="46" t="s">
        <v>345</v>
      </c>
      <c r="J488" s="46" t="s">
        <v>1737</v>
      </c>
      <c r="K488" s="46" t="s">
        <v>2418</v>
      </c>
      <c r="L488" s="46" t="s">
        <v>2419</v>
      </c>
      <c r="M488" s="63" t="s">
        <v>4047</v>
      </c>
    </row>
    <row r="489" spans="1:13" x14ac:dyDescent="0.55000000000000004">
      <c r="A489" s="48" t="s">
        <v>15</v>
      </c>
      <c r="B489" s="48" t="s">
        <v>133</v>
      </c>
      <c r="C489" s="46" t="s">
        <v>33</v>
      </c>
      <c r="D489" s="44" t="s">
        <v>239</v>
      </c>
      <c r="E489" s="43" t="s">
        <v>4244</v>
      </c>
      <c r="F489" s="44" t="s">
        <v>1069</v>
      </c>
      <c r="G489" s="44" t="s">
        <v>1070</v>
      </c>
      <c r="H489" s="46" t="s">
        <v>2092</v>
      </c>
      <c r="I489" s="46" t="s">
        <v>239</v>
      </c>
      <c r="J489" s="46" t="s">
        <v>1737</v>
      </c>
      <c r="K489" s="46" t="s">
        <v>2084</v>
      </c>
      <c r="L489" s="46" t="s">
        <v>2093</v>
      </c>
      <c r="M489" s="63" t="s">
        <v>4047</v>
      </c>
    </row>
    <row r="490" spans="1:13" x14ac:dyDescent="0.55000000000000004">
      <c r="A490" s="48" t="s">
        <v>14</v>
      </c>
      <c r="B490" s="48" t="s">
        <v>183</v>
      </c>
      <c r="C490" s="46" t="s">
        <v>32</v>
      </c>
      <c r="D490" s="44" t="s">
        <v>184</v>
      </c>
      <c r="E490" s="43" t="s">
        <v>999</v>
      </c>
      <c r="F490" s="50" t="s">
        <v>4214</v>
      </c>
      <c r="G490" s="50" t="s">
        <v>4215</v>
      </c>
      <c r="H490" s="46" t="s">
        <v>1967</v>
      </c>
      <c r="I490" s="46" t="s">
        <v>184</v>
      </c>
      <c r="J490" s="46" t="s">
        <v>1737</v>
      </c>
      <c r="K490" s="73" t="s">
        <v>4216</v>
      </c>
      <c r="L490" s="46" t="s">
        <v>1968</v>
      </c>
      <c r="M490" s="63" t="s">
        <v>4047</v>
      </c>
    </row>
    <row r="491" spans="1:13" x14ac:dyDescent="0.55000000000000004">
      <c r="A491" s="48" t="s">
        <v>14</v>
      </c>
      <c r="B491" s="48" t="s">
        <v>185</v>
      </c>
      <c r="C491" s="46" t="s">
        <v>32</v>
      </c>
      <c r="D491" s="44" t="s">
        <v>186</v>
      </c>
      <c r="E491" s="43" t="s">
        <v>3990</v>
      </c>
      <c r="F491" s="50" t="s">
        <v>3988</v>
      </c>
      <c r="G491" s="50" t="s">
        <v>3989</v>
      </c>
      <c r="H491" s="46" t="s">
        <v>1969</v>
      </c>
      <c r="I491" s="46" t="s">
        <v>186</v>
      </c>
      <c r="J491" s="46" t="s">
        <v>1737</v>
      </c>
      <c r="K491" s="46" t="s">
        <v>1970</v>
      </c>
      <c r="L491" s="46" t="s">
        <v>1971</v>
      </c>
      <c r="M491" s="63" t="s">
        <v>4047</v>
      </c>
    </row>
    <row r="492" spans="1:13" x14ac:dyDescent="0.55000000000000004">
      <c r="A492" s="48" t="s">
        <v>14</v>
      </c>
      <c r="B492" s="48" t="s">
        <v>187</v>
      </c>
      <c r="C492" s="46" t="s">
        <v>32</v>
      </c>
      <c r="D492" s="44" t="s">
        <v>188</v>
      </c>
      <c r="E492" s="43" t="s">
        <v>1002</v>
      </c>
      <c r="F492" s="44" t="s">
        <v>1000</v>
      </c>
      <c r="G492" s="44" t="s">
        <v>1001</v>
      </c>
      <c r="H492" s="46" t="s">
        <v>673</v>
      </c>
      <c r="I492" s="46" t="s">
        <v>188</v>
      </c>
      <c r="J492" s="46" t="s">
        <v>1737</v>
      </c>
      <c r="K492" s="46" t="s">
        <v>1972</v>
      </c>
      <c r="L492" s="46" t="s">
        <v>1973</v>
      </c>
      <c r="M492" s="63" t="s">
        <v>4047</v>
      </c>
    </row>
    <row r="493" spans="1:13" x14ac:dyDescent="0.55000000000000004">
      <c r="A493" s="48" t="s">
        <v>22</v>
      </c>
      <c r="B493" s="48" t="s">
        <v>58</v>
      </c>
      <c r="C493" s="46" t="s">
        <v>40</v>
      </c>
      <c r="D493" s="44" t="s">
        <v>1293</v>
      </c>
      <c r="E493" s="43" t="s">
        <v>3992</v>
      </c>
      <c r="F493" s="50" t="s">
        <v>3991</v>
      </c>
      <c r="G493" s="44" t="s">
        <v>901</v>
      </c>
      <c r="H493" s="46" t="s">
        <v>2539</v>
      </c>
      <c r="I493" s="46" t="s">
        <v>366</v>
      </c>
      <c r="J493" s="46" t="s">
        <v>1737</v>
      </c>
      <c r="K493" s="46" t="s">
        <v>2540</v>
      </c>
      <c r="L493" s="46" t="s">
        <v>2541</v>
      </c>
      <c r="M493" s="63" t="s">
        <v>4047</v>
      </c>
    </row>
    <row r="494" spans="1:13" x14ac:dyDescent="0.55000000000000004">
      <c r="A494" s="48" t="s">
        <v>25</v>
      </c>
      <c r="B494" s="48" t="s">
        <v>161</v>
      </c>
      <c r="C494" s="46" t="s">
        <v>44</v>
      </c>
      <c r="D494" s="44" t="s">
        <v>1387</v>
      </c>
      <c r="E494" s="43" t="s">
        <v>4219</v>
      </c>
      <c r="F494" s="50" t="s">
        <v>4217</v>
      </c>
      <c r="G494" s="50" t="s">
        <v>4218</v>
      </c>
      <c r="H494" s="46" t="s">
        <v>2784</v>
      </c>
      <c r="I494" s="46" t="s">
        <v>467</v>
      </c>
      <c r="J494" s="46" t="s">
        <v>1737</v>
      </c>
      <c r="K494" s="73" t="s">
        <v>2775</v>
      </c>
      <c r="L494" s="46" t="s">
        <v>2785</v>
      </c>
      <c r="M494" s="63" t="s">
        <v>4047</v>
      </c>
    </row>
    <row r="495" spans="1:13" x14ac:dyDescent="0.55000000000000004">
      <c r="A495" s="48" t="s">
        <v>3</v>
      </c>
      <c r="B495" s="48" t="s">
        <v>20</v>
      </c>
      <c r="C495" s="46" t="s">
        <v>45</v>
      </c>
      <c r="D495" s="44" t="s">
        <v>1533</v>
      </c>
      <c r="E495" s="43" t="s">
        <v>4281</v>
      </c>
      <c r="F495" s="44" t="s">
        <v>1534</v>
      </c>
      <c r="G495" s="44" t="s">
        <v>1535</v>
      </c>
      <c r="H495" s="46" t="s">
        <v>2944</v>
      </c>
      <c r="I495" s="46" t="s">
        <v>515</v>
      </c>
      <c r="J495" s="46" t="s">
        <v>1737</v>
      </c>
      <c r="K495" s="46" t="s">
        <v>2945</v>
      </c>
      <c r="L495" s="46" t="s">
        <v>2946</v>
      </c>
      <c r="M495" s="63" t="s">
        <v>4047</v>
      </c>
    </row>
    <row r="496" spans="1:13" x14ac:dyDescent="0.55000000000000004">
      <c r="A496" s="48" t="s">
        <v>27</v>
      </c>
      <c r="B496" s="48" t="s">
        <v>24</v>
      </c>
      <c r="C496" s="46" t="s">
        <v>47</v>
      </c>
      <c r="D496" s="44" t="s">
        <v>550</v>
      </c>
      <c r="E496" s="43" t="s">
        <v>3995</v>
      </c>
      <c r="F496" s="50" t="s">
        <v>3993</v>
      </c>
      <c r="G496" s="50" t="s">
        <v>3994</v>
      </c>
      <c r="H496" s="46" t="s">
        <v>3049</v>
      </c>
      <c r="I496" s="46" t="s">
        <v>550</v>
      </c>
      <c r="J496" s="46" t="s">
        <v>1737</v>
      </c>
      <c r="K496" s="46" t="s">
        <v>3050</v>
      </c>
      <c r="L496" s="46" t="s">
        <v>3051</v>
      </c>
      <c r="M496" s="63" t="s">
        <v>4047</v>
      </c>
    </row>
    <row r="497" spans="1:13" x14ac:dyDescent="0.55000000000000004">
      <c r="A497" s="48" t="s">
        <v>23</v>
      </c>
      <c r="B497" s="48" t="s">
        <v>23</v>
      </c>
      <c r="C497" s="46" t="s">
        <v>42</v>
      </c>
      <c r="D497" s="44" t="s">
        <v>393</v>
      </c>
      <c r="E497" s="43" t="s">
        <v>4223</v>
      </c>
      <c r="F497" s="50" t="s">
        <v>4220</v>
      </c>
      <c r="G497" s="50" t="s">
        <v>4221</v>
      </c>
      <c r="H497" s="46" t="s">
        <v>2572</v>
      </c>
      <c r="I497" s="46" t="s">
        <v>393</v>
      </c>
      <c r="J497" s="46" t="s">
        <v>1737</v>
      </c>
      <c r="K497" s="73" t="s">
        <v>4222</v>
      </c>
      <c r="L497" s="46" t="s">
        <v>2573</v>
      </c>
      <c r="M497" s="63" t="s">
        <v>4047</v>
      </c>
    </row>
    <row r="498" spans="1:13" x14ac:dyDescent="0.55000000000000004">
      <c r="A498" s="48" t="s">
        <v>3</v>
      </c>
      <c r="B498" s="48" t="s">
        <v>129</v>
      </c>
      <c r="C498" s="46" t="s">
        <v>45</v>
      </c>
      <c r="D498" s="44" t="s">
        <v>811</v>
      </c>
      <c r="E498" s="43" t="s">
        <v>1538</v>
      </c>
      <c r="F498" s="50" t="s">
        <v>1536</v>
      </c>
      <c r="G498" s="44" t="s">
        <v>1537</v>
      </c>
      <c r="H498" s="46" t="s">
        <v>3016</v>
      </c>
      <c r="I498" s="46" t="s">
        <v>539</v>
      </c>
      <c r="J498" s="46" t="s">
        <v>1737</v>
      </c>
      <c r="K498" s="46" t="s">
        <v>3017</v>
      </c>
      <c r="L498" s="46" t="s">
        <v>3018</v>
      </c>
      <c r="M498" s="63" t="s">
        <v>4047</v>
      </c>
    </row>
    <row r="499" spans="1:13" x14ac:dyDescent="0.55000000000000004">
      <c r="A499" s="48" t="s">
        <v>30</v>
      </c>
      <c r="B499" s="48" t="s">
        <v>29</v>
      </c>
      <c r="C499" s="46" t="s">
        <v>41</v>
      </c>
      <c r="D499" s="44" t="s">
        <v>41</v>
      </c>
      <c r="E499" s="43" t="s">
        <v>4227</v>
      </c>
      <c r="F499" s="50" t="s">
        <v>4224</v>
      </c>
      <c r="G499" s="50" t="s">
        <v>4225</v>
      </c>
      <c r="H499" s="46" t="s">
        <v>3271</v>
      </c>
      <c r="I499" s="46" t="s">
        <v>41</v>
      </c>
      <c r="J499" s="46" t="s">
        <v>1737</v>
      </c>
      <c r="K499" s="73" t="s">
        <v>4226</v>
      </c>
      <c r="L499" s="46" t="s">
        <v>3272</v>
      </c>
      <c r="M499" s="63" t="s">
        <v>4047</v>
      </c>
    </row>
    <row r="500" spans="1:13" x14ac:dyDescent="0.55000000000000004">
      <c r="A500" s="48" t="s">
        <v>25</v>
      </c>
      <c r="B500" s="48" t="s">
        <v>163</v>
      </c>
      <c r="C500" s="46" t="s">
        <v>44</v>
      </c>
      <c r="D500" s="44" t="s">
        <v>777</v>
      </c>
      <c r="E500" s="43" t="s">
        <v>4230</v>
      </c>
      <c r="F500" s="50" t="s">
        <v>4228</v>
      </c>
      <c r="G500" s="50" t="s">
        <v>4229</v>
      </c>
      <c r="H500" s="46" t="s">
        <v>2786</v>
      </c>
      <c r="I500" s="46" t="s">
        <v>468</v>
      </c>
      <c r="J500" s="46" t="s">
        <v>1737</v>
      </c>
      <c r="K500" s="46" t="s">
        <v>2787</v>
      </c>
      <c r="L500" s="46" t="s">
        <v>2788</v>
      </c>
      <c r="M500" s="63" t="s">
        <v>4047</v>
      </c>
    </row>
    <row r="501" spans="1:13" x14ac:dyDescent="0.55000000000000004">
      <c r="A501" s="48" t="s">
        <v>21</v>
      </c>
      <c r="B501" s="48" t="s">
        <v>22</v>
      </c>
      <c r="C501" s="46" t="s">
        <v>39</v>
      </c>
      <c r="D501" s="44" t="s">
        <v>360</v>
      </c>
      <c r="E501" s="43" t="s">
        <v>4298</v>
      </c>
      <c r="F501" s="44" t="s">
        <v>1276</v>
      </c>
      <c r="G501" s="44" t="s">
        <v>1277</v>
      </c>
      <c r="H501" s="46" t="s">
        <v>2460</v>
      </c>
      <c r="I501" s="46" t="s">
        <v>360</v>
      </c>
      <c r="J501" s="46" t="s">
        <v>1737</v>
      </c>
      <c r="K501" s="46" t="s">
        <v>2461</v>
      </c>
      <c r="L501" s="46" t="s">
        <v>2462</v>
      </c>
      <c r="M501" s="63" t="s">
        <v>4047</v>
      </c>
    </row>
    <row r="502" spans="1:13" x14ac:dyDescent="0.55000000000000004">
      <c r="A502" s="48" t="s">
        <v>22</v>
      </c>
      <c r="B502" s="48" t="s">
        <v>113</v>
      </c>
      <c r="C502" s="46" t="s">
        <v>40</v>
      </c>
      <c r="D502" s="44" t="s">
        <v>1294</v>
      </c>
      <c r="E502" s="50"/>
      <c r="F502" s="50" t="s">
        <v>3809</v>
      </c>
      <c r="G502" s="50"/>
      <c r="H502" s="46" t="s">
        <v>2542</v>
      </c>
      <c r="I502" s="46" t="s">
        <v>374</v>
      </c>
      <c r="J502" s="46" t="s">
        <v>1737</v>
      </c>
      <c r="K502" s="46" t="s">
        <v>2543</v>
      </c>
      <c r="L502" s="46" t="s">
        <v>2544</v>
      </c>
      <c r="M502" s="64" t="s">
        <v>4047</v>
      </c>
    </row>
    <row r="503" spans="1:13" x14ac:dyDescent="0.55000000000000004">
      <c r="A503" s="48" t="s">
        <v>18</v>
      </c>
      <c r="B503" s="48" t="s">
        <v>25</v>
      </c>
      <c r="C503" s="46" t="s">
        <v>36</v>
      </c>
      <c r="D503" s="44" t="s">
        <v>307</v>
      </c>
      <c r="E503" s="43" t="s">
        <v>4234</v>
      </c>
      <c r="F503" s="50" t="s">
        <v>4231</v>
      </c>
      <c r="G503" s="50" t="s">
        <v>4232</v>
      </c>
      <c r="H503" s="46" t="s">
        <v>4233</v>
      </c>
      <c r="I503" s="46" t="s">
        <v>2305</v>
      </c>
      <c r="J503" s="46" t="s">
        <v>1737</v>
      </c>
      <c r="K503" s="73" t="s">
        <v>2268</v>
      </c>
      <c r="L503" s="46" t="s">
        <v>2306</v>
      </c>
      <c r="M503" s="63" t="s">
        <v>4047</v>
      </c>
    </row>
    <row r="504" spans="1:13" x14ac:dyDescent="0.55000000000000004">
      <c r="A504" s="48" t="s">
        <v>25</v>
      </c>
      <c r="B504" s="48" t="s">
        <v>165</v>
      </c>
      <c r="C504" s="46" t="s">
        <v>44</v>
      </c>
      <c r="D504" s="44" t="s">
        <v>1388</v>
      </c>
      <c r="E504" s="43" t="s">
        <v>1391</v>
      </c>
      <c r="F504" s="50" t="s">
        <v>1389</v>
      </c>
      <c r="G504" s="44" t="s">
        <v>1390</v>
      </c>
      <c r="H504" s="46" t="s">
        <v>2789</v>
      </c>
      <c r="I504" s="46" t="s">
        <v>2790</v>
      </c>
      <c r="J504" s="46" t="s">
        <v>1737</v>
      </c>
      <c r="K504" s="46" t="s">
        <v>2791</v>
      </c>
      <c r="L504" s="46" t="s">
        <v>2792</v>
      </c>
      <c r="M504" s="63" t="s">
        <v>4047</v>
      </c>
    </row>
    <row r="505" spans="1:13" x14ac:dyDescent="0.55000000000000004">
      <c r="A505" s="48" t="s">
        <v>4</v>
      </c>
      <c r="B505" s="48" t="s">
        <v>26</v>
      </c>
      <c r="C505" s="46" t="s">
        <v>48</v>
      </c>
      <c r="D505" s="44" t="s">
        <v>567</v>
      </c>
      <c r="E505" s="43" t="s">
        <v>1585</v>
      </c>
      <c r="F505" s="44" t="s">
        <v>1583</v>
      </c>
      <c r="G505" s="44" t="s">
        <v>1584</v>
      </c>
      <c r="H505" s="46" t="s">
        <v>3096</v>
      </c>
      <c r="I505" s="46" t="s">
        <v>557</v>
      </c>
      <c r="J505" s="46" t="s">
        <v>1737</v>
      </c>
      <c r="K505" s="46" t="s">
        <v>3097</v>
      </c>
      <c r="L505" s="46" t="s">
        <v>3098</v>
      </c>
      <c r="M505" s="63" t="s">
        <v>4047</v>
      </c>
    </row>
    <row r="506" spans="1:13" x14ac:dyDescent="0.55000000000000004">
      <c r="A506" s="48" t="s">
        <v>14</v>
      </c>
      <c r="B506" s="48" t="s">
        <v>189</v>
      </c>
      <c r="C506" s="46" t="s">
        <v>32</v>
      </c>
      <c r="D506" s="44" t="s">
        <v>190</v>
      </c>
      <c r="E506" s="50"/>
      <c r="F506" s="50" t="s">
        <v>3807</v>
      </c>
      <c r="G506" s="50" t="s">
        <v>3808</v>
      </c>
      <c r="H506" s="46" t="s">
        <v>1974</v>
      </c>
      <c r="I506" s="46" t="s">
        <v>190</v>
      </c>
      <c r="J506" s="46" t="s">
        <v>1737</v>
      </c>
      <c r="K506" s="46" t="s">
        <v>1975</v>
      </c>
      <c r="L506" s="46" t="s">
        <v>1976</v>
      </c>
      <c r="M506" s="64" t="s">
        <v>4047</v>
      </c>
    </row>
    <row r="507" spans="1:13" x14ac:dyDescent="0.55000000000000004">
      <c r="A507" s="48" t="s">
        <v>17</v>
      </c>
      <c r="B507" s="48" t="s">
        <v>23</v>
      </c>
      <c r="C507" s="46" t="s">
        <v>35</v>
      </c>
      <c r="D507" s="44" t="s">
        <v>700</v>
      </c>
      <c r="E507" s="43" t="s">
        <v>1156</v>
      </c>
      <c r="F507" s="44" t="s">
        <v>1154</v>
      </c>
      <c r="G507" s="44" t="s">
        <v>1155</v>
      </c>
      <c r="H507" s="46" t="s">
        <v>2249</v>
      </c>
      <c r="I507" s="46" t="s">
        <v>2250</v>
      </c>
      <c r="J507" s="46" t="s">
        <v>1737</v>
      </c>
      <c r="K507" s="46" t="s">
        <v>2251</v>
      </c>
      <c r="L507" s="46" t="s">
        <v>2252</v>
      </c>
      <c r="M507" s="63" t="s">
        <v>4047</v>
      </c>
    </row>
    <row r="508" spans="1:13" x14ac:dyDescent="0.55000000000000004">
      <c r="A508" s="48" t="s">
        <v>12</v>
      </c>
      <c r="B508" s="48" t="s">
        <v>86</v>
      </c>
      <c r="C508" s="46" t="s">
        <v>13</v>
      </c>
      <c r="D508" s="44" t="s">
        <v>87</v>
      </c>
      <c r="E508" s="43" t="s">
        <v>4294</v>
      </c>
      <c r="F508" s="50" t="s">
        <v>4235</v>
      </c>
      <c r="G508" s="50" t="s">
        <v>3812</v>
      </c>
      <c r="H508" s="46" t="s">
        <v>1796</v>
      </c>
      <c r="I508" s="46" t="s">
        <v>87</v>
      </c>
      <c r="J508" s="46" t="s">
        <v>1737</v>
      </c>
      <c r="K508" s="46" t="s">
        <v>1797</v>
      </c>
      <c r="L508" s="46" t="s">
        <v>1798</v>
      </c>
      <c r="M508" s="63" t="s">
        <v>4047</v>
      </c>
    </row>
    <row r="509" spans="1:13" x14ac:dyDescent="0.55000000000000004">
      <c r="A509" s="48" t="s">
        <v>29</v>
      </c>
      <c r="B509" s="48" t="s">
        <v>86</v>
      </c>
      <c r="C509" s="46" t="s">
        <v>51</v>
      </c>
      <c r="D509" s="44" t="s">
        <v>1662</v>
      </c>
      <c r="E509" s="43" t="s">
        <v>1663</v>
      </c>
      <c r="F509" s="50" t="s">
        <v>3810</v>
      </c>
      <c r="G509" s="50" t="s">
        <v>3811</v>
      </c>
      <c r="H509" s="46" t="s">
        <v>837</v>
      </c>
      <c r="I509" s="46" t="s">
        <v>604</v>
      </c>
      <c r="J509" s="46" t="s">
        <v>1737</v>
      </c>
      <c r="K509" s="46" t="s">
        <v>3215</v>
      </c>
      <c r="L509" s="46" t="s">
        <v>3216</v>
      </c>
      <c r="M509" s="63" t="s">
        <v>4047</v>
      </c>
    </row>
    <row r="510" spans="1:13" x14ac:dyDescent="0.55000000000000004">
      <c r="A510" s="48" t="s">
        <v>19</v>
      </c>
      <c r="B510" s="48" t="s">
        <v>30</v>
      </c>
      <c r="C510" s="46" t="s">
        <v>37</v>
      </c>
      <c r="D510" s="44" t="s">
        <v>327</v>
      </c>
      <c r="E510" s="71" t="s">
        <v>4245</v>
      </c>
      <c r="F510" s="50" t="s">
        <v>3805</v>
      </c>
      <c r="G510" s="50" t="s">
        <v>3806</v>
      </c>
      <c r="H510" s="46" t="s">
        <v>2360</v>
      </c>
      <c r="I510" s="46" t="s">
        <v>327</v>
      </c>
      <c r="J510" s="46" t="s">
        <v>1737</v>
      </c>
      <c r="K510" s="46" t="s">
        <v>2361</v>
      </c>
      <c r="L510" s="46" t="s">
        <v>2362</v>
      </c>
      <c r="M510" s="64" t="s">
        <v>4047</v>
      </c>
    </row>
    <row r="511" spans="1:13" x14ac:dyDescent="0.55000000000000004">
      <c r="A511" s="48" t="s">
        <v>26</v>
      </c>
      <c r="B511" s="48" t="s">
        <v>137</v>
      </c>
      <c r="C511" s="46" t="s">
        <v>46</v>
      </c>
      <c r="D511" s="44" t="s">
        <v>506</v>
      </c>
      <c r="E511" s="43" t="s">
        <v>1473</v>
      </c>
      <c r="F511" s="44" t="s">
        <v>1472</v>
      </c>
      <c r="G511" s="44" t="s">
        <v>1408</v>
      </c>
      <c r="H511" s="46" t="s">
        <v>2916</v>
      </c>
      <c r="I511" s="46" t="s">
        <v>2917</v>
      </c>
      <c r="J511" s="46" t="s">
        <v>1737</v>
      </c>
      <c r="K511" s="46" t="s">
        <v>2827</v>
      </c>
      <c r="L511" s="46" t="s">
        <v>2918</v>
      </c>
      <c r="M511" s="63" t="s">
        <v>4047</v>
      </c>
    </row>
    <row r="512" spans="1:13" x14ac:dyDescent="0.55000000000000004">
      <c r="A512" s="48" t="s">
        <v>18</v>
      </c>
      <c r="B512" s="48" t="s">
        <v>26</v>
      </c>
      <c r="C512" s="46" t="s">
        <v>36</v>
      </c>
      <c r="D512" s="44" t="s">
        <v>308</v>
      </c>
      <c r="E512" s="54" t="s">
        <v>4295</v>
      </c>
      <c r="F512" s="50" t="s">
        <v>3803</v>
      </c>
      <c r="G512" s="50" t="s">
        <v>3804</v>
      </c>
      <c r="H512" s="46" t="s">
        <v>2307</v>
      </c>
      <c r="I512" s="46" t="s">
        <v>308</v>
      </c>
      <c r="J512" s="46" t="s">
        <v>1737</v>
      </c>
      <c r="K512" s="46" t="s">
        <v>2308</v>
      </c>
      <c r="L512" s="46" t="s">
        <v>2309</v>
      </c>
      <c r="M512" s="63" t="s">
        <v>4047</v>
      </c>
    </row>
    <row r="513" spans="1:13" x14ac:dyDescent="0.55000000000000004">
      <c r="A513" s="48" t="s">
        <v>16</v>
      </c>
      <c r="B513" s="48" t="s">
        <v>131</v>
      </c>
      <c r="C513" s="46" t="s">
        <v>34</v>
      </c>
      <c r="D513" s="44" t="s">
        <v>1126</v>
      </c>
      <c r="E513" s="43" t="s">
        <v>1127</v>
      </c>
      <c r="F513" s="50" t="s">
        <v>3801</v>
      </c>
      <c r="G513" s="50" t="s">
        <v>3802</v>
      </c>
      <c r="H513" s="46" t="s">
        <v>2205</v>
      </c>
      <c r="I513" s="46" t="s">
        <v>276</v>
      </c>
      <c r="J513" s="46" t="s">
        <v>1737</v>
      </c>
      <c r="K513" s="46" t="s">
        <v>2206</v>
      </c>
      <c r="L513" s="46" t="s">
        <v>2207</v>
      </c>
      <c r="M513" s="63" t="s">
        <v>4047</v>
      </c>
    </row>
    <row r="514" spans="1:13" x14ac:dyDescent="0.55000000000000004">
      <c r="A514" s="48" t="s">
        <v>14</v>
      </c>
      <c r="B514" s="48" t="s">
        <v>191</v>
      </c>
      <c r="C514" s="46" t="s">
        <v>32</v>
      </c>
      <c r="D514" s="44" t="s">
        <v>192</v>
      </c>
      <c r="E514" s="43" t="s">
        <v>1003</v>
      </c>
      <c r="F514" s="50" t="s">
        <v>3799</v>
      </c>
      <c r="G514" s="50" t="s">
        <v>3800</v>
      </c>
      <c r="H514" s="46" t="s">
        <v>1977</v>
      </c>
      <c r="I514" s="46" t="s">
        <v>192</v>
      </c>
      <c r="J514" s="46" t="s">
        <v>1737</v>
      </c>
      <c r="K514" s="46" t="s">
        <v>1978</v>
      </c>
      <c r="L514" s="46" t="s">
        <v>1979</v>
      </c>
      <c r="M514" s="63" t="s">
        <v>4047</v>
      </c>
    </row>
    <row r="515" spans="1:13" x14ac:dyDescent="0.55000000000000004">
      <c r="A515" s="48" t="s">
        <v>25</v>
      </c>
      <c r="B515" s="48" t="s">
        <v>167</v>
      </c>
      <c r="C515" s="46" t="s">
        <v>44</v>
      </c>
      <c r="D515" s="44" t="s">
        <v>778</v>
      </c>
      <c r="E515" s="43" t="s">
        <v>3368</v>
      </c>
      <c r="F515" s="50" t="s">
        <v>3797</v>
      </c>
      <c r="G515" s="50" t="s">
        <v>3798</v>
      </c>
      <c r="H515" s="46" t="s">
        <v>2793</v>
      </c>
      <c r="I515" s="46" t="s">
        <v>470</v>
      </c>
      <c r="J515" s="46" t="s">
        <v>1737</v>
      </c>
      <c r="K515" s="46" t="s">
        <v>2794</v>
      </c>
      <c r="L515" s="46" t="s">
        <v>2795</v>
      </c>
      <c r="M515" s="63" t="s">
        <v>4047</v>
      </c>
    </row>
    <row r="516" spans="1:13" x14ac:dyDescent="0.55000000000000004">
      <c r="A516" s="48" t="s">
        <v>14</v>
      </c>
      <c r="B516" s="48" t="s">
        <v>193</v>
      </c>
      <c r="C516" s="46" t="s">
        <v>32</v>
      </c>
      <c r="D516" s="44" t="s">
        <v>194</v>
      </c>
      <c r="E516" s="43" t="s">
        <v>1004</v>
      </c>
      <c r="F516" s="50" t="s">
        <v>3795</v>
      </c>
      <c r="G516" s="50" t="s">
        <v>3796</v>
      </c>
      <c r="H516" s="46" t="s">
        <v>1980</v>
      </c>
      <c r="I516" s="46" t="s">
        <v>194</v>
      </c>
      <c r="J516" s="46" t="s">
        <v>1737</v>
      </c>
      <c r="K516" s="46" t="s">
        <v>1981</v>
      </c>
      <c r="L516" s="46" t="s">
        <v>1982</v>
      </c>
      <c r="M516" s="63" t="s">
        <v>4047</v>
      </c>
    </row>
    <row r="517" spans="1:13" x14ac:dyDescent="0.55000000000000004">
      <c r="A517" s="48" t="s">
        <v>29</v>
      </c>
      <c r="B517" s="48" t="s">
        <v>54</v>
      </c>
      <c r="C517" s="46" t="s">
        <v>51</v>
      </c>
      <c r="D517" s="44" t="s">
        <v>1664</v>
      </c>
      <c r="E517" s="43" t="s">
        <v>1665</v>
      </c>
      <c r="F517" s="50" t="s">
        <v>3793</v>
      </c>
      <c r="G517" s="50" t="s">
        <v>3794</v>
      </c>
      <c r="H517" s="46" t="s">
        <v>3217</v>
      </c>
      <c r="I517" s="46" t="s">
        <v>605</v>
      </c>
      <c r="J517" s="46" t="s">
        <v>1737</v>
      </c>
      <c r="K517" s="46" t="s">
        <v>3218</v>
      </c>
      <c r="L517" s="46" t="s">
        <v>3219</v>
      </c>
      <c r="M517" s="63" t="s">
        <v>4047</v>
      </c>
    </row>
    <row r="518" spans="1:13" x14ac:dyDescent="0.55000000000000004">
      <c r="A518" s="48" t="s">
        <v>27</v>
      </c>
      <c r="B518" s="48" t="s">
        <v>25</v>
      </c>
      <c r="C518" s="46" t="s">
        <v>47</v>
      </c>
      <c r="D518" s="44" t="s">
        <v>551</v>
      </c>
      <c r="E518" s="43" t="s">
        <v>4237</v>
      </c>
      <c r="F518" s="50" t="s">
        <v>3792</v>
      </c>
      <c r="G518" s="50" t="s">
        <v>4236</v>
      </c>
      <c r="H518" s="46" t="s">
        <v>3052</v>
      </c>
      <c r="I518" s="46" t="s">
        <v>551</v>
      </c>
      <c r="J518" s="46" t="s">
        <v>1737</v>
      </c>
      <c r="K518" s="46" t="s">
        <v>3053</v>
      </c>
      <c r="L518" s="46" t="s">
        <v>3054</v>
      </c>
      <c r="M518" s="63" t="s">
        <v>4047</v>
      </c>
    </row>
    <row r="519" spans="1:13" x14ac:dyDescent="0.55000000000000004">
      <c r="A519" s="48" t="s">
        <v>29</v>
      </c>
      <c r="B519" s="48" t="s">
        <v>58</v>
      </c>
      <c r="C519" s="46" t="s">
        <v>51</v>
      </c>
      <c r="D519" s="44" t="s">
        <v>1666</v>
      </c>
      <c r="E519" s="43" t="s">
        <v>4238</v>
      </c>
      <c r="F519" s="50" t="s">
        <v>3790</v>
      </c>
      <c r="G519" s="50" t="s">
        <v>3791</v>
      </c>
      <c r="H519" s="46" t="s">
        <v>3220</v>
      </c>
      <c r="I519" s="46" t="s">
        <v>606</v>
      </c>
      <c r="J519" s="46" t="s">
        <v>1737</v>
      </c>
      <c r="K519" s="46" t="s">
        <v>3221</v>
      </c>
      <c r="L519" s="46" t="s">
        <v>3222</v>
      </c>
      <c r="M519" s="63" t="s">
        <v>4047</v>
      </c>
    </row>
    <row r="520" spans="1:13" x14ac:dyDescent="0.55000000000000004">
      <c r="A520" s="48" t="s">
        <v>28</v>
      </c>
      <c r="B520" s="48" t="s">
        <v>30</v>
      </c>
      <c r="C520" s="46" t="s">
        <v>49</v>
      </c>
      <c r="D520" s="44" t="s">
        <v>50</v>
      </c>
      <c r="E520" s="43" t="s">
        <v>1621</v>
      </c>
      <c r="F520" s="50" t="s">
        <v>3788</v>
      </c>
      <c r="G520" s="50" t="s">
        <v>3789</v>
      </c>
      <c r="H520" s="46" t="s">
        <v>3154</v>
      </c>
      <c r="I520" s="46" t="s">
        <v>50</v>
      </c>
      <c r="J520" s="46" t="s">
        <v>1737</v>
      </c>
      <c r="K520" s="46" t="s">
        <v>3155</v>
      </c>
      <c r="L520" s="46" t="s">
        <v>3156</v>
      </c>
      <c r="M520" s="63" t="s">
        <v>4047</v>
      </c>
    </row>
    <row r="521" spans="1:13" x14ac:dyDescent="0.55000000000000004">
      <c r="A521" s="48" t="s">
        <v>20</v>
      </c>
      <c r="B521" s="48" t="s">
        <v>28</v>
      </c>
      <c r="C521" s="46" t="s">
        <v>38</v>
      </c>
      <c r="D521" s="44" t="s">
        <v>196</v>
      </c>
      <c r="E521" s="43" t="s">
        <v>3729</v>
      </c>
      <c r="F521" s="50" t="s">
        <v>3786</v>
      </c>
      <c r="G521" s="50" t="s">
        <v>3787</v>
      </c>
      <c r="H521" s="46" t="s">
        <v>710</v>
      </c>
      <c r="I521" s="46" t="s">
        <v>2203</v>
      </c>
      <c r="J521" s="46" t="s">
        <v>1737</v>
      </c>
      <c r="K521" s="46" t="s">
        <v>2420</v>
      </c>
      <c r="L521" s="46" t="s">
        <v>2421</v>
      </c>
      <c r="M521" s="63" t="s">
        <v>4047</v>
      </c>
    </row>
    <row r="522" spans="1:13" x14ac:dyDescent="0.55000000000000004">
      <c r="A522" s="48" t="s">
        <v>31</v>
      </c>
      <c r="B522" s="48" t="s">
        <v>30</v>
      </c>
      <c r="C522" s="46" t="s">
        <v>50</v>
      </c>
      <c r="D522" s="44" t="s">
        <v>1733</v>
      </c>
      <c r="E522" s="50"/>
      <c r="F522" s="50" t="s">
        <v>3727</v>
      </c>
      <c r="G522" s="50" t="s">
        <v>3728</v>
      </c>
      <c r="H522" s="46" t="s">
        <v>3335</v>
      </c>
      <c r="I522" s="46" t="s">
        <v>196</v>
      </c>
      <c r="J522" s="46" t="s">
        <v>1737</v>
      </c>
      <c r="K522" s="46" t="s">
        <v>3336</v>
      </c>
      <c r="L522" s="46" t="s">
        <v>3337</v>
      </c>
    </row>
    <row r="523" spans="1:13" x14ac:dyDescent="0.55000000000000004">
      <c r="A523" s="48" t="s">
        <v>31</v>
      </c>
      <c r="B523" s="48" t="s">
        <v>31</v>
      </c>
      <c r="C523" s="46" t="s">
        <v>50</v>
      </c>
      <c r="D523" s="44" t="s">
        <v>1005</v>
      </c>
      <c r="E523" s="43" t="s">
        <v>1734</v>
      </c>
      <c r="F523" s="50" t="s">
        <v>3781</v>
      </c>
      <c r="G523" s="50" t="s">
        <v>3782</v>
      </c>
      <c r="H523" s="46" t="s">
        <v>3338</v>
      </c>
      <c r="I523" s="46" t="s">
        <v>196</v>
      </c>
      <c r="J523" s="46" t="s">
        <v>1737</v>
      </c>
      <c r="K523" s="46" t="s">
        <v>3339</v>
      </c>
      <c r="L523" s="46" t="s">
        <v>3340</v>
      </c>
      <c r="M523" s="63" t="s">
        <v>4047</v>
      </c>
    </row>
    <row r="524" spans="1:13" x14ac:dyDescent="0.55000000000000004">
      <c r="A524" s="48" t="s">
        <v>14</v>
      </c>
      <c r="B524" s="48" t="s">
        <v>195</v>
      </c>
      <c r="C524" s="46" t="s">
        <v>32</v>
      </c>
      <c r="D524" s="44" t="s">
        <v>1005</v>
      </c>
      <c r="E524" s="43" t="s">
        <v>1006</v>
      </c>
      <c r="F524" s="50" t="s">
        <v>3783</v>
      </c>
      <c r="G524" s="50" t="s">
        <v>3784</v>
      </c>
      <c r="H524" s="46" t="s">
        <v>1983</v>
      </c>
      <c r="I524" s="46" t="s">
        <v>198</v>
      </c>
      <c r="J524" s="46" t="s">
        <v>1737</v>
      </c>
      <c r="K524" s="46" t="s">
        <v>1922</v>
      </c>
      <c r="L524" s="46" t="s">
        <v>1984</v>
      </c>
      <c r="M524" s="63" t="s">
        <v>4047</v>
      </c>
    </row>
    <row r="525" spans="1:13" x14ac:dyDescent="0.55000000000000004">
      <c r="A525" s="48" t="s">
        <v>26</v>
      </c>
      <c r="B525" s="48" t="s">
        <v>139</v>
      </c>
      <c r="C525" s="46" t="s">
        <v>46</v>
      </c>
      <c r="D525" s="44" t="s">
        <v>1005</v>
      </c>
      <c r="E525" s="43" t="s">
        <v>1474</v>
      </c>
      <c r="F525" s="50" t="s">
        <v>3779</v>
      </c>
      <c r="G525" s="50" t="s">
        <v>3780</v>
      </c>
      <c r="H525" s="46" t="s">
        <v>796</v>
      </c>
      <c r="I525" s="46" t="s">
        <v>2919</v>
      </c>
      <c r="J525" s="46" t="s">
        <v>1737</v>
      </c>
      <c r="K525" s="46" t="s">
        <v>2920</v>
      </c>
      <c r="L525" s="46" t="s">
        <v>2921</v>
      </c>
      <c r="M525" s="63" t="s">
        <v>4047</v>
      </c>
    </row>
    <row r="526" spans="1:13" x14ac:dyDescent="0.55000000000000004">
      <c r="A526" s="48" t="s">
        <v>15</v>
      </c>
      <c r="B526" s="48" t="s">
        <v>135</v>
      </c>
      <c r="C526" s="46" t="s">
        <v>33</v>
      </c>
      <c r="D526" s="44" t="s">
        <v>1005</v>
      </c>
      <c r="E526" s="43" t="s">
        <v>1071</v>
      </c>
      <c r="F526" s="50" t="s">
        <v>3785</v>
      </c>
      <c r="G526" s="50" t="s">
        <v>3785</v>
      </c>
      <c r="H526" s="46" t="s">
        <v>2094</v>
      </c>
      <c r="I526" s="46" t="s">
        <v>2095</v>
      </c>
      <c r="J526" s="46" t="s">
        <v>1737</v>
      </c>
      <c r="K526" s="46" t="s">
        <v>2096</v>
      </c>
      <c r="L526" s="46" t="s">
        <v>2097</v>
      </c>
      <c r="M526" s="63" t="s">
        <v>4047</v>
      </c>
    </row>
    <row r="527" spans="1:13" x14ac:dyDescent="0.55000000000000004">
      <c r="A527" s="48" t="s">
        <v>28</v>
      </c>
      <c r="B527" s="48" t="s">
        <v>31</v>
      </c>
      <c r="C527" s="46" t="s">
        <v>49</v>
      </c>
      <c r="D527" s="44" t="s">
        <v>585</v>
      </c>
      <c r="E527" s="43" t="s">
        <v>3371</v>
      </c>
      <c r="F527" s="50" t="s">
        <v>3777</v>
      </c>
      <c r="G527" s="50" t="s">
        <v>3778</v>
      </c>
      <c r="H527" s="46" t="s">
        <v>3157</v>
      </c>
      <c r="I527" s="46" t="s">
        <v>585</v>
      </c>
      <c r="J527" s="46" t="s">
        <v>1737</v>
      </c>
      <c r="K527" s="46" t="s">
        <v>3139</v>
      </c>
      <c r="L527" s="46" t="s">
        <v>3158</v>
      </c>
      <c r="M527" s="63" t="s">
        <v>4047</v>
      </c>
    </row>
    <row r="528" spans="1:13" x14ac:dyDescent="0.55000000000000004">
      <c r="A528" s="48" t="s">
        <v>16</v>
      </c>
      <c r="B528" s="48" t="s">
        <v>133</v>
      </c>
      <c r="C528" s="46" t="s">
        <v>34</v>
      </c>
      <c r="D528" s="44" t="s">
        <v>1128</v>
      </c>
      <c r="E528" s="43" t="s">
        <v>1129</v>
      </c>
      <c r="F528" s="50" t="s">
        <v>3775</v>
      </c>
      <c r="G528" s="50" t="s">
        <v>3776</v>
      </c>
      <c r="H528" s="46" t="s">
        <v>2208</v>
      </c>
      <c r="I528" s="46" t="s">
        <v>2209</v>
      </c>
      <c r="J528" s="46" t="s">
        <v>1737</v>
      </c>
      <c r="K528" s="46" t="s">
        <v>2210</v>
      </c>
      <c r="L528" s="46" t="s">
        <v>2211</v>
      </c>
      <c r="M528" s="63" t="s">
        <v>4047</v>
      </c>
    </row>
    <row r="529" spans="1:13" x14ac:dyDescent="0.55000000000000004">
      <c r="A529" s="48" t="s">
        <v>27</v>
      </c>
      <c r="B529" s="48" t="s">
        <v>26</v>
      </c>
      <c r="C529" s="46" t="s">
        <v>47</v>
      </c>
      <c r="D529" s="44" t="s">
        <v>552</v>
      </c>
      <c r="E529" s="50"/>
      <c r="F529" s="50" t="s">
        <v>3773</v>
      </c>
      <c r="G529" s="50" t="s">
        <v>3774</v>
      </c>
      <c r="H529" s="46" t="s">
        <v>3055</v>
      </c>
      <c r="I529" s="46" t="s">
        <v>552</v>
      </c>
      <c r="J529" s="46" t="s">
        <v>1737</v>
      </c>
      <c r="K529" s="46" t="s">
        <v>3056</v>
      </c>
      <c r="L529" s="46" t="s">
        <v>3057</v>
      </c>
    </row>
    <row r="530" spans="1:13" x14ac:dyDescent="0.55000000000000004">
      <c r="A530" s="48" t="s">
        <v>21</v>
      </c>
      <c r="B530" s="48" t="s">
        <v>23</v>
      </c>
      <c r="C530" s="46" t="s">
        <v>39</v>
      </c>
      <c r="D530" s="44" t="s">
        <v>1278</v>
      </c>
      <c r="E530" s="50"/>
      <c r="F530" s="50" t="s">
        <v>3769</v>
      </c>
      <c r="G530" s="50" t="s">
        <v>3770</v>
      </c>
      <c r="H530" s="46" t="s">
        <v>2463</v>
      </c>
      <c r="I530" s="46" t="s">
        <v>361</v>
      </c>
      <c r="J530" s="46" t="s">
        <v>1737</v>
      </c>
      <c r="K530" s="46" t="s">
        <v>2461</v>
      </c>
      <c r="L530" s="46" t="s">
        <v>2464</v>
      </c>
    </row>
    <row r="531" spans="1:13" x14ac:dyDescent="0.55000000000000004">
      <c r="A531" s="48" t="s">
        <v>20</v>
      </c>
      <c r="B531" s="48" t="s">
        <v>29</v>
      </c>
      <c r="C531" s="46" t="s">
        <v>38</v>
      </c>
      <c r="D531" s="44" t="s">
        <v>346</v>
      </c>
      <c r="E531" s="43" t="s">
        <v>4241</v>
      </c>
      <c r="F531" s="50" t="s">
        <v>3771</v>
      </c>
      <c r="G531" s="50" t="s">
        <v>3772</v>
      </c>
      <c r="H531" s="46" t="s">
        <v>4239</v>
      </c>
      <c r="I531" s="46" t="s">
        <v>346</v>
      </c>
      <c r="J531" s="46" t="s">
        <v>1737</v>
      </c>
      <c r="K531" s="73" t="s">
        <v>4240</v>
      </c>
      <c r="L531" s="46" t="s">
        <v>2422</v>
      </c>
      <c r="M531" s="63" t="s">
        <v>4047</v>
      </c>
    </row>
    <row r="532" spans="1:13" x14ac:dyDescent="0.55000000000000004">
      <c r="A532" s="48" t="s">
        <v>22</v>
      </c>
      <c r="B532" s="48" t="s">
        <v>115</v>
      </c>
      <c r="C532" s="46" t="s">
        <v>40</v>
      </c>
      <c r="D532" s="44" t="s">
        <v>386</v>
      </c>
      <c r="E532" s="43" t="s">
        <v>3726</v>
      </c>
      <c r="F532" s="50" t="s">
        <v>3768</v>
      </c>
      <c r="G532" s="44" t="s">
        <v>901</v>
      </c>
      <c r="H532" s="46" t="s">
        <v>2545</v>
      </c>
      <c r="I532" s="46" t="s">
        <v>378</v>
      </c>
      <c r="J532" s="46" t="s">
        <v>1737</v>
      </c>
      <c r="K532" s="46" t="s">
        <v>2520</v>
      </c>
      <c r="L532" s="46" t="s">
        <v>2546</v>
      </c>
      <c r="M532" s="63" t="s">
        <v>4047</v>
      </c>
    </row>
    <row r="533" spans="1:13" x14ac:dyDescent="0.55000000000000004">
      <c r="A533" s="48" t="s">
        <v>19</v>
      </c>
      <c r="B533" s="48" t="s">
        <v>31</v>
      </c>
      <c r="C533" s="46" t="s">
        <v>37</v>
      </c>
      <c r="D533" s="44" t="s">
        <v>328</v>
      </c>
      <c r="E533" s="43" t="s">
        <v>1213</v>
      </c>
      <c r="F533" s="50" t="s">
        <v>3762</v>
      </c>
      <c r="G533" s="50" t="s">
        <v>3763</v>
      </c>
      <c r="H533" s="46" t="s">
        <v>2363</v>
      </c>
      <c r="I533" s="46" t="s">
        <v>328</v>
      </c>
      <c r="J533" s="46" t="s">
        <v>1737</v>
      </c>
      <c r="K533" s="46" t="s">
        <v>2364</v>
      </c>
      <c r="L533" s="46" t="s">
        <v>2365</v>
      </c>
      <c r="M533" s="63" t="s">
        <v>4047</v>
      </c>
    </row>
    <row r="534" spans="1:13" x14ac:dyDescent="0.55000000000000004">
      <c r="A534" s="48" t="s">
        <v>17</v>
      </c>
      <c r="B534" s="48" t="s">
        <v>24</v>
      </c>
      <c r="C534" s="46" t="s">
        <v>35</v>
      </c>
      <c r="D534" s="44" t="s">
        <v>290</v>
      </c>
      <c r="E534" s="43" t="s">
        <v>1157</v>
      </c>
      <c r="F534" s="50" t="s">
        <v>3760</v>
      </c>
      <c r="G534" s="50" t="s">
        <v>3761</v>
      </c>
      <c r="H534" s="46" t="s">
        <v>2253</v>
      </c>
      <c r="I534" s="46" t="s">
        <v>290</v>
      </c>
      <c r="J534" s="46" t="s">
        <v>1737</v>
      </c>
      <c r="K534" s="46" t="s">
        <v>2254</v>
      </c>
      <c r="L534" s="46" t="s">
        <v>2255</v>
      </c>
      <c r="M534" s="63" t="s">
        <v>4047</v>
      </c>
    </row>
    <row r="535" spans="1:13" x14ac:dyDescent="0.55000000000000004">
      <c r="A535" s="48" t="s">
        <v>20</v>
      </c>
      <c r="B535" s="48" t="s">
        <v>30</v>
      </c>
      <c r="C535" s="46" t="s">
        <v>38</v>
      </c>
      <c r="D535" s="44" t="s">
        <v>1257</v>
      </c>
      <c r="E535" s="50"/>
      <c r="F535" s="50" t="s">
        <v>3758</v>
      </c>
      <c r="G535" s="50" t="s">
        <v>3759</v>
      </c>
      <c r="H535" s="46" t="s">
        <v>2423</v>
      </c>
      <c r="I535" s="46" t="s">
        <v>2424</v>
      </c>
      <c r="J535" s="46" t="s">
        <v>1737</v>
      </c>
      <c r="K535" s="46" t="s">
        <v>2425</v>
      </c>
      <c r="L535" s="46" t="s">
        <v>2426</v>
      </c>
    </row>
    <row r="536" spans="1:13" x14ac:dyDescent="0.55000000000000004">
      <c r="A536" s="48" t="s">
        <v>25</v>
      </c>
      <c r="B536" s="48" t="s">
        <v>169</v>
      </c>
      <c r="C536" s="46" t="s">
        <v>44</v>
      </c>
      <c r="D536" s="44" t="s">
        <v>1392</v>
      </c>
      <c r="E536" s="43" t="s">
        <v>1393</v>
      </c>
      <c r="F536" s="50" t="s">
        <v>3764</v>
      </c>
      <c r="G536" s="50" t="s">
        <v>3765</v>
      </c>
      <c r="H536" s="46" t="s">
        <v>2796</v>
      </c>
      <c r="I536" s="46" t="s">
        <v>471</v>
      </c>
      <c r="J536" s="46" t="s">
        <v>1737</v>
      </c>
      <c r="K536" s="46" t="s">
        <v>2797</v>
      </c>
      <c r="L536" s="46" t="s">
        <v>2798</v>
      </c>
      <c r="M536" s="63" t="s">
        <v>4047</v>
      </c>
    </row>
    <row r="537" spans="1:13" x14ac:dyDescent="0.55000000000000004">
      <c r="A537" s="48" t="s">
        <v>27</v>
      </c>
      <c r="B537" s="48" t="s">
        <v>3</v>
      </c>
      <c r="C537" s="46" t="s">
        <v>47</v>
      </c>
      <c r="D537" s="44" t="s">
        <v>553</v>
      </c>
      <c r="E537" s="43" t="s">
        <v>1551</v>
      </c>
      <c r="F537" s="50" t="s">
        <v>3766</v>
      </c>
      <c r="G537" s="50" t="s">
        <v>3767</v>
      </c>
      <c r="H537" s="46" t="s">
        <v>3058</v>
      </c>
      <c r="I537" s="46" t="s">
        <v>553</v>
      </c>
      <c r="J537" s="46" t="s">
        <v>1737</v>
      </c>
      <c r="K537" s="46" t="s">
        <v>3059</v>
      </c>
      <c r="L537" s="46" t="s">
        <v>3060</v>
      </c>
      <c r="M537" s="63" t="s">
        <v>4047</v>
      </c>
    </row>
    <row r="538" spans="1:13" x14ac:dyDescent="0.55000000000000004">
      <c r="A538" s="48" t="s">
        <v>21</v>
      </c>
      <c r="B538" s="48" t="s">
        <v>24</v>
      </c>
      <c r="C538" s="46" t="s">
        <v>39</v>
      </c>
      <c r="D538" s="44" t="s">
        <v>362</v>
      </c>
      <c r="E538" s="43" t="s">
        <v>4183</v>
      </c>
      <c r="F538" s="50" t="s">
        <v>3756</v>
      </c>
      <c r="G538" s="50" t="s">
        <v>3757</v>
      </c>
      <c r="H538" s="46" t="s">
        <v>2465</v>
      </c>
      <c r="I538" s="46" t="s">
        <v>362</v>
      </c>
      <c r="J538" s="46" t="s">
        <v>1737</v>
      </c>
      <c r="K538" s="46" t="s">
        <v>2466</v>
      </c>
      <c r="L538" s="46" t="s">
        <v>2467</v>
      </c>
      <c r="M538" s="63" t="s">
        <v>4047</v>
      </c>
    </row>
    <row r="539" spans="1:13" x14ac:dyDescent="0.55000000000000004">
      <c r="A539" s="48" t="s">
        <v>19</v>
      </c>
      <c r="B539" s="48" t="s">
        <v>86</v>
      </c>
      <c r="C539" s="46" t="s">
        <v>37</v>
      </c>
      <c r="D539" s="44" t="s">
        <v>329</v>
      </c>
      <c r="E539" s="43" t="s">
        <v>1214</v>
      </c>
      <c r="F539" s="50" t="s">
        <v>3754</v>
      </c>
      <c r="G539" s="50" t="s">
        <v>3755</v>
      </c>
      <c r="H539" s="46" t="s">
        <v>2366</v>
      </c>
      <c r="I539" s="46" t="s">
        <v>329</v>
      </c>
      <c r="J539" s="46" t="s">
        <v>1737</v>
      </c>
      <c r="K539" s="46" t="s">
        <v>2367</v>
      </c>
      <c r="L539" s="46" t="s">
        <v>2368</v>
      </c>
      <c r="M539" s="63" t="s">
        <v>4047</v>
      </c>
    </row>
    <row r="540" spans="1:13" x14ac:dyDescent="0.55000000000000004">
      <c r="A540" s="48" t="s">
        <v>27</v>
      </c>
      <c r="B540" s="48" t="s">
        <v>27</v>
      </c>
      <c r="C540" s="46" t="s">
        <v>47</v>
      </c>
      <c r="D540" s="44" t="s">
        <v>1552</v>
      </c>
      <c r="E540" s="43" t="s">
        <v>4248</v>
      </c>
      <c r="F540" s="50" t="s">
        <v>3752</v>
      </c>
      <c r="G540" s="50" t="s">
        <v>3753</v>
      </c>
      <c r="H540" s="46" t="s">
        <v>813</v>
      </c>
      <c r="I540" s="46" t="s">
        <v>554</v>
      </c>
      <c r="J540" s="46" t="s">
        <v>1737</v>
      </c>
      <c r="K540" s="46" t="s">
        <v>3031</v>
      </c>
      <c r="L540" s="46" t="s">
        <v>3061</v>
      </c>
      <c r="M540" s="63" t="s">
        <v>4047</v>
      </c>
    </row>
    <row r="541" spans="1:13" x14ac:dyDescent="0.55000000000000004">
      <c r="A541" s="48" t="s">
        <v>17</v>
      </c>
      <c r="B541" s="48" t="s">
        <v>25</v>
      </c>
      <c r="C541" s="46" t="s">
        <v>35</v>
      </c>
      <c r="D541" s="44" t="s">
        <v>291</v>
      </c>
      <c r="E541" s="43" t="s">
        <v>1158</v>
      </c>
      <c r="F541" s="50" t="s">
        <v>3750</v>
      </c>
      <c r="G541" s="50" t="s">
        <v>3751</v>
      </c>
      <c r="H541" s="46" t="s">
        <v>2256</v>
      </c>
      <c r="I541" s="46" t="s">
        <v>291</v>
      </c>
      <c r="J541" s="46" t="s">
        <v>1737</v>
      </c>
      <c r="K541" s="46" t="s">
        <v>2257</v>
      </c>
      <c r="L541" s="46" t="s">
        <v>2258</v>
      </c>
      <c r="M541" s="63" t="s">
        <v>4047</v>
      </c>
    </row>
    <row r="542" spans="1:13" x14ac:dyDescent="0.55000000000000004">
      <c r="A542" s="48" t="s">
        <v>23</v>
      </c>
      <c r="B542" s="48" t="s">
        <v>25</v>
      </c>
      <c r="C542" s="46" t="s">
        <v>42</v>
      </c>
      <c r="D542" s="44" t="s">
        <v>1312</v>
      </c>
      <c r="E542" s="43" t="s">
        <v>3723</v>
      </c>
      <c r="F542" s="50" t="s">
        <v>3724</v>
      </c>
      <c r="G542" s="50" t="s">
        <v>3725</v>
      </c>
      <c r="H542" s="46" t="s">
        <v>2577</v>
      </c>
      <c r="I542" s="46" t="s">
        <v>2578</v>
      </c>
      <c r="J542" s="46" t="s">
        <v>1737</v>
      </c>
      <c r="K542" s="46" t="s">
        <v>2579</v>
      </c>
      <c r="L542" s="46" t="s">
        <v>2580</v>
      </c>
      <c r="M542" s="63" t="s">
        <v>4047</v>
      </c>
    </row>
    <row r="543" spans="1:13" x14ac:dyDescent="0.55000000000000004">
      <c r="A543" s="48" t="s">
        <v>15</v>
      </c>
      <c r="B543" s="48" t="s">
        <v>137</v>
      </c>
      <c r="C543" s="46" t="s">
        <v>33</v>
      </c>
      <c r="D543" s="44" t="s">
        <v>1072</v>
      </c>
      <c r="E543" s="43" t="s">
        <v>1073</v>
      </c>
      <c r="F543" s="50" t="s">
        <v>3748</v>
      </c>
      <c r="G543" s="50" t="s">
        <v>3749</v>
      </c>
      <c r="H543" s="46" t="s">
        <v>2098</v>
      </c>
      <c r="I543" s="46" t="s">
        <v>240</v>
      </c>
      <c r="J543" s="46" t="s">
        <v>1737</v>
      </c>
      <c r="K543" s="46" t="s">
        <v>2099</v>
      </c>
      <c r="L543" s="46" t="s">
        <v>2100</v>
      </c>
      <c r="M543" s="63" t="s">
        <v>4047</v>
      </c>
    </row>
    <row r="544" spans="1:13" x14ac:dyDescent="0.55000000000000004">
      <c r="A544" s="48" t="s">
        <v>30</v>
      </c>
      <c r="B544" s="48" t="s">
        <v>30</v>
      </c>
      <c r="C544" s="46" t="s">
        <v>41</v>
      </c>
      <c r="D544" s="44" t="s">
        <v>624</v>
      </c>
      <c r="E544" s="43" t="s">
        <v>4179</v>
      </c>
      <c r="F544" s="50" t="s">
        <v>4180</v>
      </c>
      <c r="G544" s="50" t="s">
        <v>4181</v>
      </c>
      <c r="H544" s="46" t="s">
        <v>3273</v>
      </c>
      <c r="I544" s="46" t="s">
        <v>624</v>
      </c>
      <c r="J544" s="46" t="s">
        <v>1737</v>
      </c>
      <c r="K544" s="46" t="s">
        <v>3274</v>
      </c>
      <c r="L544" s="46" t="s">
        <v>3275</v>
      </c>
      <c r="M544" s="63" t="s">
        <v>4047</v>
      </c>
    </row>
    <row r="545" spans="1:13" x14ac:dyDescent="0.55000000000000004">
      <c r="A545" s="48" t="s">
        <v>20</v>
      </c>
      <c r="B545" s="48" t="s">
        <v>31</v>
      </c>
      <c r="C545" s="46" t="s">
        <v>38</v>
      </c>
      <c r="D545" s="44" t="s">
        <v>348</v>
      </c>
      <c r="E545" s="43" t="s">
        <v>1258</v>
      </c>
      <c r="F545" s="50" t="s">
        <v>3746</v>
      </c>
      <c r="G545" s="50" t="s">
        <v>3747</v>
      </c>
      <c r="H545" s="46" t="s">
        <v>711</v>
      </c>
      <c r="I545" s="46" t="s">
        <v>348</v>
      </c>
      <c r="J545" s="46" t="s">
        <v>1737</v>
      </c>
      <c r="K545" s="46" t="s">
        <v>2427</v>
      </c>
      <c r="L545" s="46" t="s">
        <v>2428</v>
      </c>
      <c r="M545" s="63" t="s">
        <v>4047</v>
      </c>
    </row>
    <row r="546" spans="1:13" x14ac:dyDescent="0.55000000000000004">
      <c r="A546" s="48" t="s">
        <v>14</v>
      </c>
      <c r="B546" s="48" t="s">
        <v>197</v>
      </c>
      <c r="C546" s="46" t="s">
        <v>32</v>
      </c>
      <c r="D546" s="44" t="s">
        <v>198</v>
      </c>
      <c r="E546" s="43" t="s">
        <v>1007</v>
      </c>
      <c r="F546" s="50" t="s">
        <v>3744</v>
      </c>
      <c r="G546" s="50" t="s">
        <v>3745</v>
      </c>
      <c r="H546" s="46" t="s">
        <v>1985</v>
      </c>
      <c r="I546" s="46" t="s">
        <v>198</v>
      </c>
      <c r="J546" s="46" t="s">
        <v>1737</v>
      </c>
      <c r="K546" s="46" t="s">
        <v>1986</v>
      </c>
      <c r="L546" s="46" t="s">
        <v>1987</v>
      </c>
      <c r="M546" s="63" t="s">
        <v>4047</v>
      </c>
    </row>
    <row r="547" spans="1:13" x14ac:dyDescent="0.55000000000000004">
      <c r="A547" s="48" t="s">
        <v>12</v>
      </c>
      <c r="B547" s="48" t="s">
        <v>54</v>
      </c>
      <c r="C547" s="46" t="s">
        <v>13</v>
      </c>
      <c r="D547" s="44" t="s">
        <v>900</v>
      </c>
      <c r="E547" s="43" t="s">
        <v>3720</v>
      </c>
      <c r="F547" s="50" t="s">
        <v>3721</v>
      </c>
      <c r="G547" s="50" t="s">
        <v>3722</v>
      </c>
      <c r="H547" s="46" t="s">
        <v>1799</v>
      </c>
      <c r="I547" s="46" t="s">
        <v>1800</v>
      </c>
      <c r="J547" s="46" t="s">
        <v>1737</v>
      </c>
      <c r="K547" s="46" t="s">
        <v>1801</v>
      </c>
      <c r="L547" s="46" t="s">
        <v>1802</v>
      </c>
      <c r="M547" s="63" t="s">
        <v>4047</v>
      </c>
    </row>
    <row r="548" spans="1:13" x14ac:dyDescent="0.55000000000000004">
      <c r="A548" s="48" t="s">
        <v>26</v>
      </c>
      <c r="B548" s="48" t="s">
        <v>141</v>
      </c>
      <c r="C548" s="46" t="s">
        <v>46</v>
      </c>
      <c r="D548" s="44" t="s">
        <v>797</v>
      </c>
      <c r="E548" s="43" t="s">
        <v>1475</v>
      </c>
      <c r="F548" s="50" t="s">
        <v>3742</v>
      </c>
      <c r="G548" s="50" t="s">
        <v>3743</v>
      </c>
      <c r="H548" s="46" t="s">
        <v>2922</v>
      </c>
      <c r="I548" s="46" t="s">
        <v>507</v>
      </c>
      <c r="J548" s="46" t="s">
        <v>1737</v>
      </c>
      <c r="K548" s="46" t="s">
        <v>2923</v>
      </c>
      <c r="L548" s="46" t="s">
        <v>2924</v>
      </c>
      <c r="M548" s="63" t="s">
        <v>4047</v>
      </c>
    </row>
    <row r="549" spans="1:13" x14ac:dyDescent="0.55000000000000004">
      <c r="A549" s="48" t="s">
        <v>31</v>
      </c>
      <c r="B549" s="48" t="s">
        <v>86</v>
      </c>
      <c r="C549" s="46" t="s">
        <v>50</v>
      </c>
      <c r="D549" s="44" t="s">
        <v>1735</v>
      </c>
      <c r="E549" s="43" t="s">
        <v>1736</v>
      </c>
      <c r="F549" s="50" t="s">
        <v>3740</v>
      </c>
      <c r="G549" s="50" t="s">
        <v>3741</v>
      </c>
      <c r="H549" s="46" t="s">
        <v>847</v>
      </c>
      <c r="I549" s="46" t="s">
        <v>628</v>
      </c>
      <c r="J549" s="46" t="s">
        <v>1737</v>
      </c>
      <c r="K549" s="46" t="s">
        <v>3285</v>
      </c>
      <c r="L549" s="46" t="s">
        <v>3341</v>
      </c>
      <c r="M549" s="63" t="s">
        <v>4047</v>
      </c>
    </row>
    <row r="550" spans="1:13" x14ac:dyDescent="0.55000000000000004">
      <c r="A550" s="48" t="s">
        <v>17</v>
      </c>
      <c r="B550" s="48" t="s">
        <v>26</v>
      </c>
      <c r="C550" s="46" t="s">
        <v>35</v>
      </c>
      <c r="D550" s="44" t="s">
        <v>292</v>
      </c>
      <c r="E550" s="71" t="s">
        <v>4182</v>
      </c>
      <c r="F550" s="50" t="s">
        <v>3738</v>
      </c>
      <c r="G550" s="50" t="s">
        <v>3739</v>
      </c>
      <c r="H550" s="46" t="s">
        <v>2259</v>
      </c>
      <c r="I550" s="46" t="s">
        <v>292</v>
      </c>
      <c r="J550" s="46" t="s">
        <v>1737</v>
      </c>
      <c r="K550" s="46" t="s">
        <v>2260</v>
      </c>
      <c r="L550" s="46" t="s">
        <v>2261</v>
      </c>
      <c r="M550" s="63" t="s">
        <v>4047</v>
      </c>
    </row>
    <row r="551" spans="1:13" x14ac:dyDescent="0.55000000000000004">
      <c r="A551" s="48" t="s">
        <v>17</v>
      </c>
      <c r="B551" s="48" t="s">
        <v>3</v>
      </c>
      <c r="C551" s="46" t="s">
        <v>35</v>
      </c>
      <c r="D551" s="44" t="s">
        <v>293</v>
      </c>
      <c r="E551" s="43" t="s">
        <v>1159</v>
      </c>
      <c r="F551" s="50" t="s">
        <v>3732</v>
      </c>
      <c r="G551" s="50" t="s">
        <v>3733</v>
      </c>
      <c r="H551" s="46" t="s">
        <v>2262</v>
      </c>
      <c r="I551" s="46" t="s">
        <v>293</v>
      </c>
      <c r="J551" s="46" t="s">
        <v>1737</v>
      </c>
      <c r="K551" s="46" t="s">
        <v>2263</v>
      </c>
      <c r="L551" s="46" t="s">
        <v>2264</v>
      </c>
      <c r="M551" s="63" t="s">
        <v>4047</v>
      </c>
    </row>
    <row r="552" spans="1:13" x14ac:dyDescent="0.55000000000000004">
      <c r="A552" s="48" t="s">
        <v>15</v>
      </c>
      <c r="B552" s="48" t="s">
        <v>139</v>
      </c>
      <c r="C552" s="46" t="s">
        <v>33</v>
      </c>
      <c r="D552" s="44" t="s">
        <v>241</v>
      </c>
      <c r="E552" s="50"/>
      <c r="F552" s="50" t="s">
        <v>3734</v>
      </c>
      <c r="G552" s="50" t="s">
        <v>3735</v>
      </c>
      <c r="H552" s="46" t="s">
        <v>2101</v>
      </c>
      <c r="I552" s="46" t="s">
        <v>241</v>
      </c>
      <c r="J552" s="46" t="s">
        <v>1737</v>
      </c>
      <c r="K552" s="46" t="s">
        <v>2102</v>
      </c>
      <c r="L552" s="46" t="s">
        <v>2103</v>
      </c>
    </row>
    <row r="553" spans="1:13" x14ac:dyDescent="0.55000000000000004">
      <c r="A553" s="48" t="s">
        <v>30</v>
      </c>
      <c r="B553" s="48" t="s">
        <v>31</v>
      </c>
      <c r="C553" s="46" t="s">
        <v>41</v>
      </c>
      <c r="D553" s="44" t="s">
        <v>625</v>
      </c>
      <c r="E553" s="43" t="s">
        <v>1686</v>
      </c>
      <c r="F553" s="50" t="s">
        <v>3718</v>
      </c>
      <c r="G553" s="50" t="s">
        <v>3719</v>
      </c>
      <c r="H553" s="46" t="s">
        <v>3276</v>
      </c>
      <c r="I553" s="46" t="s">
        <v>625</v>
      </c>
      <c r="J553" s="46" t="s">
        <v>1737</v>
      </c>
      <c r="K553" s="46" t="s">
        <v>3277</v>
      </c>
      <c r="L553" s="46" t="s">
        <v>3278</v>
      </c>
      <c r="M553" s="63" t="s">
        <v>4047</v>
      </c>
    </row>
    <row r="554" spans="1:13" x14ac:dyDescent="0.55000000000000004">
      <c r="A554" s="48" t="s">
        <v>16</v>
      </c>
      <c r="B554" s="48" t="s">
        <v>135</v>
      </c>
      <c r="C554" s="46" t="s">
        <v>34</v>
      </c>
      <c r="D554" s="44" t="s">
        <v>1130</v>
      </c>
      <c r="E554" s="43" t="s">
        <v>3713</v>
      </c>
      <c r="F554" s="50" t="s">
        <v>3714</v>
      </c>
      <c r="G554" s="50" t="s">
        <v>3715</v>
      </c>
      <c r="H554" s="46" t="s">
        <v>2212</v>
      </c>
      <c r="I554" s="46" t="s">
        <v>2213</v>
      </c>
      <c r="J554" s="46" t="s">
        <v>1737</v>
      </c>
      <c r="K554" s="46" t="s">
        <v>2214</v>
      </c>
      <c r="L554" s="46" t="s">
        <v>2215</v>
      </c>
      <c r="M554" s="63" t="s">
        <v>4047</v>
      </c>
    </row>
    <row r="555" spans="1:13" x14ac:dyDescent="0.55000000000000004">
      <c r="A555" s="48" t="s">
        <v>17</v>
      </c>
      <c r="B555" s="48" t="s">
        <v>27</v>
      </c>
      <c r="C555" s="46" t="s">
        <v>35</v>
      </c>
      <c r="D555" s="44" t="s">
        <v>294</v>
      </c>
      <c r="E555" s="43" t="s">
        <v>1160</v>
      </c>
      <c r="F555" s="50" t="s">
        <v>3716</v>
      </c>
      <c r="G555" s="50" t="s">
        <v>3717</v>
      </c>
      <c r="H555" s="46" t="s">
        <v>2265</v>
      </c>
      <c r="I555" s="46" t="s">
        <v>294</v>
      </c>
      <c r="J555" s="46" t="s">
        <v>1737</v>
      </c>
      <c r="K555" s="46" t="s">
        <v>1753</v>
      </c>
      <c r="L555" s="46" t="s">
        <v>2266</v>
      </c>
      <c r="M555" s="63" t="s">
        <v>4302</v>
      </c>
    </row>
    <row r="556" spans="1:13" x14ac:dyDescent="0.55000000000000004">
      <c r="A556" s="48" t="s">
        <v>24</v>
      </c>
      <c r="B556" s="48" t="s">
        <v>113</v>
      </c>
      <c r="C556" s="46" t="s">
        <v>43</v>
      </c>
      <c r="D556" s="44" t="s">
        <v>419</v>
      </c>
      <c r="E556" s="43" t="s">
        <v>4282</v>
      </c>
      <c r="F556" s="50" t="s">
        <v>3736</v>
      </c>
      <c r="G556" s="50" t="s">
        <v>3737</v>
      </c>
      <c r="H556" s="46" t="s">
        <v>2649</v>
      </c>
      <c r="I556" s="46" t="s">
        <v>419</v>
      </c>
      <c r="J556" s="46" t="s">
        <v>1737</v>
      </c>
      <c r="K556" s="46" t="s">
        <v>2650</v>
      </c>
      <c r="L556" s="46" t="s">
        <v>2651</v>
      </c>
      <c r="M556" s="63" t="s">
        <v>4302</v>
      </c>
    </row>
    <row r="557" spans="1:13" x14ac:dyDescent="0.55000000000000004">
      <c r="A557" s="48" t="s">
        <v>20</v>
      </c>
      <c r="B557" s="48" t="s">
        <v>86</v>
      </c>
      <c r="C557" s="46" t="s">
        <v>38</v>
      </c>
      <c r="D557" s="44" t="s">
        <v>349</v>
      </c>
      <c r="E557" s="43" t="s">
        <v>3996</v>
      </c>
      <c r="F557" s="50" t="s">
        <v>3711</v>
      </c>
      <c r="G557" s="50" t="s">
        <v>3712</v>
      </c>
      <c r="H557" s="46" t="s">
        <v>2429</v>
      </c>
      <c r="I557" s="46" t="s">
        <v>349</v>
      </c>
      <c r="J557" s="46" t="s">
        <v>1737</v>
      </c>
      <c r="K557" s="46" t="s">
        <v>2430</v>
      </c>
      <c r="L557" s="46" t="s">
        <v>2431</v>
      </c>
      <c r="M557" s="63" t="s">
        <v>4302</v>
      </c>
    </row>
    <row r="558" spans="1:13" x14ac:dyDescent="0.55000000000000004">
      <c r="A558" s="48" t="s">
        <v>20</v>
      </c>
      <c r="B558" s="48" t="s">
        <v>54</v>
      </c>
      <c r="C558" s="46" t="s">
        <v>38</v>
      </c>
      <c r="D558" s="44" t="s">
        <v>350</v>
      </c>
      <c r="E558" s="54" t="s">
        <v>3997</v>
      </c>
      <c r="F558" s="50" t="s">
        <v>3709</v>
      </c>
      <c r="G558" s="50" t="s">
        <v>3710</v>
      </c>
      <c r="H558" s="46" t="s">
        <v>2432</v>
      </c>
      <c r="I558" s="46" t="s">
        <v>350</v>
      </c>
      <c r="J558" s="46" t="s">
        <v>1737</v>
      </c>
      <c r="K558" s="46" t="s">
        <v>2433</v>
      </c>
      <c r="L558" s="46" t="s">
        <v>2434</v>
      </c>
      <c r="M558" s="63" t="s">
        <v>4302</v>
      </c>
    </row>
    <row r="559" spans="1:13" x14ac:dyDescent="0.55000000000000004">
      <c r="A559" s="48" t="s">
        <v>14</v>
      </c>
      <c r="B559" s="48" t="s">
        <v>201</v>
      </c>
      <c r="C559" s="46" t="s">
        <v>32</v>
      </c>
      <c r="D559" s="44" t="s">
        <v>200</v>
      </c>
      <c r="E559" s="43" t="s">
        <v>1009</v>
      </c>
      <c r="F559" s="50" t="s">
        <v>3707</v>
      </c>
      <c r="G559" s="50" t="s">
        <v>3708</v>
      </c>
      <c r="H559" s="46" t="s">
        <v>1991</v>
      </c>
      <c r="I559" s="46" t="s">
        <v>674</v>
      </c>
      <c r="J559" s="46" t="s">
        <v>1737</v>
      </c>
      <c r="K559" s="46" t="s">
        <v>1992</v>
      </c>
      <c r="L559" s="46" t="s">
        <v>1993</v>
      </c>
      <c r="M559" s="63" t="s">
        <v>4302</v>
      </c>
    </row>
    <row r="560" spans="1:13" x14ac:dyDescent="0.55000000000000004">
      <c r="A560" s="48" t="s">
        <v>15</v>
      </c>
      <c r="B560" s="48" t="s">
        <v>141</v>
      </c>
      <c r="C560" s="46" t="s">
        <v>33</v>
      </c>
      <c r="D560" s="44" t="s">
        <v>1074</v>
      </c>
      <c r="E560" s="43" t="s">
        <v>3700</v>
      </c>
      <c r="F560" s="50" t="s">
        <v>3701</v>
      </c>
      <c r="G560" s="50" t="s">
        <v>3702</v>
      </c>
      <c r="H560" s="46" t="s">
        <v>2104</v>
      </c>
      <c r="I560" s="46" t="s">
        <v>2105</v>
      </c>
      <c r="J560" s="46" t="s">
        <v>1737</v>
      </c>
      <c r="K560" s="46" t="s">
        <v>2106</v>
      </c>
      <c r="L560" s="46" t="s">
        <v>2107</v>
      </c>
      <c r="M560" s="63" t="s">
        <v>4302</v>
      </c>
    </row>
    <row r="561" spans="1:13" x14ac:dyDescent="0.55000000000000004">
      <c r="A561" s="48" t="s">
        <v>16</v>
      </c>
      <c r="B561" s="48" t="s">
        <v>137</v>
      </c>
      <c r="C561" s="46" t="s">
        <v>34</v>
      </c>
      <c r="D561" s="44" t="s">
        <v>279</v>
      </c>
      <c r="E561" s="50"/>
      <c r="F561" s="50" t="s">
        <v>3698</v>
      </c>
      <c r="G561" s="50" t="s">
        <v>3699</v>
      </c>
      <c r="H561" s="46" t="s">
        <v>2216</v>
      </c>
      <c r="I561" s="46" t="s">
        <v>279</v>
      </c>
      <c r="J561" s="46" t="s">
        <v>1737</v>
      </c>
      <c r="K561" s="46" t="s">
        <v>2217</v>
      </c>
      <c r="L561" s="46" t="s">
        <v>2218</v>
      </c>
    </row>
    <row r="562" spans="1:13" x14ac:dyDescent="0.55000000000000004">
      <c r="A562" s="48" t="s">
        <v>14</v>
      </c>
      <c r="B562" s="48" t="s">
        <v>199</v>
      </c>
      <c r="C562" s="46" t="s">
        <v>32</v>
      </c>
      <c r="D562" s="44" t="s">
        <v>674</v>
      </c>
      <c r="E562" s="43" t="s">
        <v>3696</v>
      </c>
      <c r="F562" s="50" t="s">
        <v>3697</v>
      </c>
      <c r="G562" s="44" t="s">
        <v>1008</v>
      </c>
      <c r="H562" s="46" t="s">
        <v>1988</v>
      </c>
      <c r="I562" s="46" t="s">
        <v>200</v>
      </c>
      <c r="J562" s="46" t="s">
        <v>1737</v>
      </c>
      <c r="K562" s="46" t="s">
        <v>1989</v>
      </c>
      <c r="L562" s="46" t="s">
        <v>1990</v>
      </c>
      <c r="M562" s="63" t="s">
        <v>4302</v>
      </c>
    </row>
    <row r="563" spans="1:13" x14ac:dyDescent="0.55000000000000004">
      <c r="A563" s="48" t="s">
        <v>4</v>
      </c>
      <c r="B563" s="48" t="s">
        <v>3</v>
      </c>
      <c r="C563" s="46" t="s">
        <v>48</v>
      </c>
      <c r="D563" s="46" t="s">
        <v>3099</v>
      </c>
      <c r="E563" s="43" t="s">
        <v>1586</v>
      </c>
      <c r="F563" s="50" t="s">
        <v>3730</v>
      </c>
      <c r="G563" s="50" t="s">
        <v>3731</v>
      </c>
      <c r="H563" s="46" t="s">
        <v>821</v>
      </c>
      <c r="I563" s="46" t="s">
        <v>568</v>
      </c>
      <c r="J563" s="46" t="s">
        <v>1737</v>
      </c>
      <c r="K563" s="46" t="s">
        <v>3100</v>
      </c>
      <c r="L563" s="46" t="s">
        <v>3101</v>
      </c>
      <c r="M563" s="63" t="s">
        <v>4302</v>
      </c>
    </row>
    <row r="564" spans="1:13" x14ac:dyDescent="0.55000000000000004">
      <c r="A564" s="48" t="s">
        <v>20</v>
      </c>
      <c r="B564" s="48" t="s">
        <v>58</v>
      </c>
      <c r="C564" s="46" t="s">
        <v>38</v>
      </c>
      <c r="D564" s="44" t="s">
        <v>1259</v>
      </c>
      <c r="E564" s="43" t="s">
        <v>1262</v>
      </c>
      <c r="F564" s="44" t="s">
        <v>1260</v>
      </c>
      <c r="G564" s="44" t="s">
        <v>1261</v>
      </c>
      <c r="H564" s="46" t="s">
        <v>2435</v>
      </c>
      <c r="I564" s="46" t="s">
        <v>345</v>
      </c>
      <c r="J564" s="46" t="s">
        <v>1737</v>
      </c>
      <c r="K564" s="46" t="s">
        <v>2436</v>
      </c>
      <c r="L564" s="46" t="s">
        <v>2437</v>
      </c>
      <c r="M564" s="63" t="s">
        <v>4302</v>
      </c>
    </row>
    <row r="565" spans="1:13" x14ac:dyDescent="0.55000000000000004">
      <c r="A565" s="48" t="s">
        <v>15</v>
      </c>
      <c r="B565" s="48" t="s">
        <v>143</v>
      </c>
      <c r="C565" s="46" t="s">
        <v>33</v>
      </c>
      <c r="D565" s="44" t="s">
        <v>243</v>
      </c>
      <c r="E565" s="43" t="s">
        <v>4074</v>
      </c>
      <c r="F565" s="50" t="s">
        <v>3705</v>
      </c>
      <c r="G565" s="50" t="s">
        <v>3706</v>
      </c>
      <c r="H565" s="46" t="s">
        <v>2108</v>
      </c>
      <c r="I565" s="46" t="s">
        <v>243</v>
      </c>
      <c r="J565" s="46" t="s">
        <v>1737</v>
      </c>
      <c r="K565" s="46" t="s">
        <v>2109</v>
      </c>
      <c r="L565" s="46" t="s">
        <v>2110</v>
      </c>
      <c r="M565" s="63" t="s">
        <v>4302</v>
      </c>
    </row>
    <row r="566" spans="1:13" x14ac:dyDescent="0.55000000000000004">
      <c r="A566" s="48" t="s">
        <v>14</v>
      </c>
      <c r="B566" s="48" t="s">
        <v>203</v>
      </c>
      <c r="C566" s="46" t="s">
        <v>32</v>
      </c>
      <c r="D566" s="44" t="s">
        <v>204</v>
      </c>
      <c r="E566" s="43" t="s">
        <v>4243</v>
      </c>
      <c r="F566" s="50" t="s">
        <v>3703</v>
      </c>
      <c r="G566" s="50" t="s">
        <v>3704</v>
      </c>
      <c r="H566" s="46" t="s">
        <v>1994</v>
      </c>
      <c r="I566" s="46" t="s">
        <v>204</v>
      </c>
      <c r="J566" s="46" t="s">
        <v>1737</v>
      </c>
      <c r="K566" s="46" t="s">
        <v>1995</v>
      </c>
      <c r="L566" s="46" t="s">
        <v>1996</v>
      </c>
      <c r="M566" s="63" t="s">
        <v>4302</v>
      </c>
    </row>
    <row r="567" spans="1:13" x14ac:dyDescent="0.55000000000000004">
      <c r="A567" s="46"/>
      <c r="B567" s="46"/>
      <c r="C567" s="46"/>
      <c r="D567" s="44"/>
      <c r="E567" s="43"/>
      <c r="F567" s="44"/>
      <c r="G567" s="44"/>
      <c r="H567" s="46"/>
      <c r="I567" s="46"/>
      <c r="J567" s="46"/>
      <c r="K567" s="46"/>
      <c r="L567" s="46"/>
    </row>
    <row r="568" spans="1:13" x14ac:dyDescent="0.55000000000000004">
      <c r="A568" s="46"/>
      <c r="B568" s="46"/>
      <c r="C568" s="46"/>
      <c r="D568" s="44"/>
      <c r="E568" s="43"/>
      <c r="F568" s="44"/>
      <c r="G568" s="44"/>
      <c r="H568" s="46"/>
      <c r="I568" s="46"/>
      <c r="J568" s="46"/>
      <c r="K568" s="46"/>
      <c r="L568" s="46"/>
    </row>
    <row r="569" spans="1:13" x14ac:dyDescent="0.55000000000000004">
      <c r="A569" s="46"/>
      <c r="B569" s="46"/>
      <c r="C569" s="46"/>
      <c r="D569" s="44"/>
      <c r="E569" s="43"/>
      <c r="F569" s="44"/>
      <c r="G569" s="44"/>
      <c r="H569" s="46"/>
      <c r="I569" s="46"/>
      <c r="J569" s="46"/>
      <c r="K569" s="46"/>
      <c r="L569" s="46"/>
    </row>
    <row r="570" spans="1:13" x14ac:dyDescent="0.55000000000000004">
      <c r="A570" s="48" t="s">
        <v>16</v>
      </c>
      <c r="B570" s="48" t="s">
        <v>129</v>
      </c>
      <c r="C570" s="46" t="s">
        <v>34</v>
      </c>
      <c r="D570" s="44"/>
      <c r="E570" s="43"/>
      <c r="F570" s="44"/>
      <c r="G570" s="44"/>
      <c r="H570" s="46" t="s">
        <v>2202</v>
      </c>
      <c r="I570" s="46" t="s">
        <v>2203</v>
      </c>
      <c r="J570" s="46" t="s">
        <v>1737</v>
      </c>
      <c r="K570" s="46" t="s">
        <v>2153</v>
      </c>
      <c r="L570" s="46" t="s">
        <v>2204</v>
      </c>
    </row>
    <row r="571" spans="1:13" x14ac:dyDescent="0.55000000000000004">
      <c r="A571" s="46"/>
      <c r="B571" s="46"/>
      <c r="C571" s="46"/>
      <c r="D571" s="44"/>
      <c r="E571" s="44"/>
      <c r="F571" s="44"/>
      <c r="G571" s="44"/>
      <c r="H571" s="46"/>
      <c r="I571" s="46"/>
      <c r="J571" s="46"/>
      <c r="K571" s="46"/>
      <c r="L571" s="46"/>
    </row>
    <row r="572" spans="1:13" x14ac:dyDescent="0.55000000000000004">
      <c r="A572" s="46"/>
      <c r="B572" s="46"/>
      <c r="C572" s="46"/>
      <c r="D572" s="44"/>
      <c r="E572" s="43"/>
      <c r="F572" s="44"/>
      <c r="G572" s="44"/>
      <c r="H572" s="46"/>
      <c r="I572" s="46"/>
      <c r="J572" s="46"/>
      <c r="K572" s="46"/>
      <c r="L572" s="46"/>
    </row>
    <row r="573" spans="1:13" x14ac:dyDescent="0.55000000000000004">
      <c r="A573" s="46"/>
      <c r="B573" s="46"/>
      <c r="C573" s="46"/>
      <c r="D573" s="44"/>
      <c r="E573" s="43"/>
      <c r="F573" s="44"/>
      <c r="G573" s="44"/>
      <c r="H573" s="46"/>
      <c r="I573" s="46"/>
      <c r="J573" s="46"/>
      <c r="K573" s="46"/>
      <c r="L573" s="46"/>
    </row>
    <row r="574" spans="1:13" x14ac:dyDescent="0.55000000000000004">
      <c r="A574" s="46"/>
      <c r="B574" s="46"/>
      <c r="C574" s="46"/>
      <c r="D574" s="44"/>
      <c r="E574" s="43"/>
      <c r="F574" s="44"/>
      <c r="G574" s="44"/>
      <c r="H574" s="46"/>
      <c r="I574" s="46"/>
      <c r="J574" s="46"/>
      <c r="K574" s="46"/>
      <c r="L574" s="46"/>
    </row>
    <row r="575" spans="1:13" x14ac:dyDescent="0.55000000000000004">
      <c r="A575" s="46"/>
      <c r="B575" s="46"/>
      <c r="C575" s="46"/>
      <c r="D575" s="44"/>
      <c r="E575" s="43"/>
      <c r="F575" s="44"/>
      <c r="G575" s="44"/>
      <c r="H575" s="46"/>
      <c r="I575" s="46"/>
      <c r="J575" s="46"/>
      <c r="K575" s="46"/>
      <c r="L575" s="46"/>
    </row>
    <row r="576" spans="1:13" x14ac:dyDescent="0.55000000000000004">
      <c r="A576" s="46"/>
      <c r="B576" s="46"/>
      <c r="C576" s="46"/>
      <c r="D576" s="44"/>
      <c r="E576" s="43"/>
      <c r="F576" s="44"/>
      <c r="G576" s="44"/>
      <c r="H576" s="46"/>
      <c r="I576" s="46"/>
      <c r="J576" s="46"/>
      <c r="K576" s="46"/>
      <c r="L576" s="46"/>
    </row>
    <row r="577" spans="1:12" x14ac:dyDescent="0.55000000000000004">
      <c r="A577" s="46"/>
      <c r="B577" s="46"/>
      <c r="C577" s="46"/>
      <c r="D577" s="44"/>
      <c r="E577" s="44"/>
      <c r="F577" s="44"/>
      <c r="G577" s="44"/>
      <c r="H577" s="46"/>
      <c r="I577" s="46"/>
      <c r="J577" s="46"/>
      <c r="K577" s="46"/>
      <c r="L577" s="46"/>
    </row>
    <row r="578" spans="1:12" x14ac:dyDescent="0.55000000000000004">
      <c r="A578" s="46"/>
      <c r="B578" s="46"/>
      <c r="C578" s="46"/>
      <c r="D578" s="50"/>
      <c r="E578" s="43"/>
      <c r="F578" s="44"/>
      <c r="G578" s="44"/>
      <c r="H578" s="46"/>
      <c r="I578" s="46"/>
      <c r="J578" s="46"/>
      <c r="K578" s="46"/>
      <c r="L578" s="46"/>
    </row>
    <row r="579" spans="1:12" x14ac:dyDescent="0.55000000000000004">
      <c r="A579" s="46"/>
      <c r="B579" s="46"/>
      <c r="C579" s="46"/>
      <c r="D579" s="44"/>
      <c r="E579" s="43"/>
      <c r="F579" s="44"/>
      <c r="G579" s="44"/>
      <c r="H579" s="46"/>
      <c r="I579" s="46"/>
      <c r="J579" s="46"/>
      <c r="K579" s="46"/>
      <c r="L579" s="46"/>
    </row>
    <row r="580" spans="1:12" x14ac:dyDescent="0.55000000000000004">
      <c r="A580" s="46"/>
      <c r="B580" s="46"/>
      <c r="C580" s="46"/>
      <c r="D580" s="44"/>
      <c r="E580" s="43"/>
      <c r="F580" s="44"/>
      <c r="G580" s="44"/>
      <c r="H580" s="46"/>
      <c r="I580" s="46"/>
      <c r="J580" s="46"/>
      <c r="K580" s="46"/>
      <c r="L580" s="46"/>
    </row>
    <row r="581" spans="1:12" x14ac:dyDescent="0.55000000000000004">
      <c r="A581" s="46"/>
      <c r="B581" s="46"/>
      <c r="C581" s="46"/>
      <c r="D581" s="44"/>
      <c r="E581" s="43"/>
      <c r="F581" s="44"/>
      <c r="G581" s="44"/>
      <c r="H581" s="46"/>
      <c r="I581" s="46"/>
      <c r="J581" s="46"/>
      <c r="K581" s="46"/>
      <c r="L581" s="46"/>
    </row>
    <row r="582" spans="1:12" x14ac:dyDescent="0.55000000000000004">
      <c r="A582" s="46"/>
      <c r="B582" s="46"/>
      <c r="C582" s="46"/>
      <c r="D582" s="44"/>
      <c r="E582" s="43"/>
      <c r="F582" s="44"/>
      <c r="G582" s="44"/>
      <c r="H582" s="46"/>
      <c r="I582" s="46"/>
      <c r="J582" s="46"/>
      <c r="K582" s="46"/>
      <c r="L582" s="46"/>
    </row>
    <row r="583" spans="1:12" x14ac:dyDescent="0.55000000000000004">
      <c r="A583" s="46"/>
      <c r="B583" s="46"/>
      <c r="C583" s="46"/>
      <c r="D583" s="44"/>
      <c r="E583" s="43"/>
      <c r="F583" s="44"/>
      <c r="G583" s="44"/>
      <c r="H583" s="46"/>
      <c r="I583" s="46"/>
      <c r="J583" s="46"/>
      <c r="K583" s="46"/>
      <c r="L583" s="46"/>
    </row>
    <row r="584" spans="1:12" x14ac:dyDescent="0.55000000000000004">
      <c r="A584" s="46"/>
      <c r="B584" s="46"/>
      <c r="C584" s="46"/>
      <c r="D584" s="46"/>
      <c r="E584" s="43"/>
      <c r="F584" s="44"/>
      <c r="G584" s="44"/>
      <c r="H584" s="46"/>
      <c r="I584" s="46"/>
      <c r="J584" s="46"/>
      <c r="K584" s="46"/>
      <c r="L584" s="46"/>
    </row>
    <row r="585" spans="1:12" x14ac:dyDescent="0.55000000000000004">
      <c r="A585" s="46"/>
      <c r="B585" s="46"/>
      <c r="C585" s="46"/>
      <c r="D585" s="44"/>
      <c r="E585" s="43"/>
      <c r="F585" s="44"/>
      <c r="G585" s="44"/>
      <c r="H585" s="46"/>
      <c r="I585" s="46"/>
      <c r="J585" s="46"/>
      <c r="K585" s="46"/>
      <c r="L585" s="46"/>
    </row>
    <row r="586" spans="1:12" x14ac:dyDescent="0.55000000000000004">
      <c r="A586" s="46"/>
      <c r="B586" s="46"/>
      <c r="C586" s="46"/>
      <c r="D586" s="44"/>
      <c r="E586" s="43"/>
      <c r="F586" s="44"/>
      <c r="G586" s="44"/>
      <c r="H586" s="46"/>
      <c r="I586" s="46"/>
      <c r="J586" s="46"/>
      <c r="K586" s="46"/>
      <c r="L586" s="46"/>
    </row>
    <row r="587" spans="1:12" x14ac:dyDescent="0.55000000000000004">
      <c r="A587" s="46"/>
      <c r="B587" s="46"/>
      <c r="C587" s="46"/>
      <c r="D587" s="44"/>
      <c r="E587" s="43"/>
      <c r="F587" s="44"/>
      <c r="G587" s="44"/>
      <c r="H587" s="46"/>
      <c r="I587" s="46"/>
      <c r="J587" s="46"/>
      <c r="K587" s="46"/>
      <c r="L587" s="46"/>
    </row>
  </sheetData>
  <sortState xmlns:xlrd2="http://schemas.microsoft.com/office/spreadsheetml/2017/richdata2" ref="A3:L590">
    <sortCondition ref="D3:D590"/>
  </sortState>
  <mergeCells count="1">
    <mergeCell ref="A1:L1"/>
  </mergeCells>
  <hyperlinks>
    <hyperlink ref="E365" r:id="rId1" xr:uid="{3F158681-DDA3-4D8D-A00E-54492DC8C1CC}"/>
    <hyperlink ref="E72" r:id="rId2" xr:uid="{00000000-0004-0000-0600-0000EC010000}"/>
    <hyperlink ref="E20" r:id="rId3" xr:uid="{00000000-0004-0000-0600-0000EB010000}"/>
    <hyperlink ref="E187" r:id="rId4" xr:uid="{00000000-0004-0000-0600-0000EA010000}"/>
    <hyperlink ref="E299" r:id="rId5" display="mailto:LSchieli@maywoodboro.org" xr:uid="{00000000-0004-0000-0600-0000E9010000}"/>
    <hyperlink ref="E131" r:id="rId6" xr:uid="{00000000-0004-0000-0600-0000E7010000}"/>
    <hyperlink ref="E366" r:id="rId7" display="ogclerk@verizon.net                        " xr:uid="{00000000-0004-0000-0600-0000E4010000}"/>
    <hyperlink ref="E420" r:id="rId8" xr:uid="{00000000-0004-0000-0600-0000E2010000}"/>
    <hyperlink ref="E284" r:id="rId9" xr:uid="{00000000-0004-0000-0600-0000E1010000}"/>
    <hyperlink ref="E91" r:id="rId10" xr:uid="{00000000-0004-0000-0600-0000DF010000}"/>
    <hyperlink ref="E391" r:id="rId11" xr:uid="{00000000-0004-0000-0600-0000DE010000}"/>
    <hyperlink ref="E305" r:id="rId12" xr:uid="{00000000-0004-0000-0600-0000DA010000}"/>
    <hyperlink ref="E235" r:id="rId13" xr:uid="{00000000-0004-0000-0600-0000D9010000}"/>
    <hyperlink ref="E211" r:id="rId14" xr:uid="{00000000-0004-0000-0600-0000D8010000}"/>
    <hyperlink ref="E98" r:id="rId15" xr:uid="{00000000-0004-0000-0600-0000D5010000}"/>
    <hyperlink ref="E76" r:id="rId16" xr:uid="{00000000-0004-0000-0600-0000D4010000}"/>
    <hyperlink ref="E276" r:id="rId17" xr:uid="{00000000-0004-0000-0600-0000D2010000}"/>
    <hyperlink ref="E167" r:id="rId18" xr:uid="{00000000-0004-0000-0600-0000D1010000}"/>
    <hyperlink ref="E437" r:id="rId19" xr:uid="{00000000-0004-0000-0600-0000CF010000}"/>
    <hyperlink ref="E171" r:id="rId20" xr:uid="{00000000-0004-0000-0600-0000CB010000}"/>
    <hyperlink ref="E86" r:id="rId21" xr:uid="{00000000-0004-0000-0600-0000CA010000}"/>
    <hyperlink ref="E509" r:id="rId22" xr:uid="{00000000-0004-0000-0600-0000C9010000}"/>
    <hyperlink ref="E480" r:id="rId23" xr:uid="{00000000-0004-0000-0600-0000C8010000}"/>
    <hyperlink ref="E479" r:id="rId24" xr:uid="{00000000-0004-0000-0600-0000C7010000}"/>
    <hyperlink ref="E445" r:id="rId25" xr:uid="{00000000-0004-0000-0600-0000C6010000}"/>
    <hyperlink ref="E348" r:id="rId26" xr:uid="{00000000-0004-0000-0600-0000C4010000}"/>
    <hyperlink ref="E224" r:id="rId27" xr:uid="{00000000-0004-0000-0600-0000C1010000}"/>
    <hyperlink ref="E201" r:id="rId28" xr:uid="{00000000-0004-0000-0600-0000C0010000}"/>
    <hyperlink ref="E164" r:id="rId29" xr:uid="{00000000-0004-0000-0600-0000BD010000}"/>
    <hyperlink ref="E68" r:id="rId30" xr:uid="{00000000-0004-0000-0600-0000BC010000}"/>
    <hyperlink ref="E540" r:id="rId31" xr:uid="{00000000-0004-0000-0600-0000BA010000}"/>
    <hyperlink ref="E380" r:id="rId32" xr:uid="{00000000-0004-0000-0600-0000B8010000}"/>
    <hyperlink ref="E354" r:id="rId33" xr:uid="{00000000-0004-0000-0600-0000B7010000}"/>
    <hyperlink ref="E265" r:id="rId34" xr:uid="{00000000-0004-0000-0600-0000B6010000}"/>
    <hyperlink ref="E46" r:id="rId35" xr:uid="{00000000-0004-0000-0600-0000B5010000}"/>
    <hyperlink ref="E194" r:id="rId36" xr:uid="{00000000-0004-0000-0600-0000B3010000}"/>
    <hyperlink ref="E123" r:id="rId37" xr:uid="{00000000-0004-0000-0600-0000B2010000}"/>
    <hyperlink ref="E121" r:id="rId38" xr:uid="{00000000-0004-0000-0600-0000AF010000}"/>
    <hyperlink ref="E27" r:id="rId39" xr:uid="{00000000-0004-0000-0600-0000AE010000}"/>
    <hyperlink ref="E531" r:id="rId40" xr:uid="{00000000-0004-0000-0600-0000AD010000}"/>
    <hyperlink ref="E353" r:id="rId41" xr:uid="{00000000-0004-0000-0600-0000AC010000}"/>
    <hyperlink ref="E268" r:id="rId42" xr:uid="{00000000-0004-0000-0600-0000AB010000}"/>
    <hyperlink ref="E503" r:id="rId43" xr:uid="{00000000-0004-0000-0600-0000A8010000}"/>
    <hyperlink ref="E483" r:id="rId44" xr:uid="{00000000-0004-0000-0600-0000A7010000}"/>
    <hyperlink ref="E315" r:id="rId45" xr:uid="{00000000-0004-0000-0600-0000A6010000}"/>
    <hyperlink ref="E526" r:id="rId46" xr:uid="{00000000-0004-0000-0600-0000A1010000}"/>
    <hyperlink ref="E376" r:id="rId47" xr:uid="{00000000-0004-0000-0600-0000A0010000}"/>
    <hyperlink ref="E288" r:id="rId48" xr:uid="{00000000-0004-0000-0600-00009E010000}"/>
    <hyperlink ref="E73" r:id="rId49" xr:uid="{00000000-0004-0000-0600-00009B010000}"/>
    <hyperlink ref="E513" r:id="rId50" xr:uid="{00000000-0004-0000-0600-000098010000}"/>
    <hyperlink ref="E462" r:id="rId51" xr:uid="{00000000-0004-0000-0600-000097010000}"/>
    <hyperlink ref="E388" r:id="rId52" xr:uid="{00000000-0004-0000-0600-000094010000}"/>
    <hyperlink ref="E362" r:id="rId53" xr:uid="{00000000-0004-0000-0600-000093010000}"/>
    <hyperlink ref="E208" r:id="rId54" xr:uid="{00000000-0004-0000-0600-000091010000}"/>
    <hyperlink ref="E262" r:id="rId55" xr:uid="{00000000-0004-0000-0600-000090010000}"/>
    <hyperlink ref="E253" r:id="rId56" xr:uid="{00000000-0004-0000-0600-00008F010000}"/>
    <hyperlink ref="E172" r:id="rId57" xr:uid="{00000000-0004-0000-0600-00008B010000}"/>
    <hyperlink ref="E80" r:id="rId58" xr:uid="{00000000-0004-0000-0600-000089010000}"/>
    <hyperlink ref="E38" r:id="rId59" xr:uid="{00000000-0004-0000-0600-000087010000}"/>
    <hyperlink ref="E32" r:id="rId60" xr:uid="{00000000-0004-0000-0600-000086010000}"/>
    <hyperlink ref="E19" r:id="rId61" xr:uid="{00000000-0004-0000-0600-000084010000}"/>
    <hyperlink ref="E18" r:id="rId62" xr:uid="{00000000-0004-0000-0600-000083010000}"/>
    <hyperlink ref="E492" r:id="rId63" xr:uid="{00000000-0004-0000-0600-000081010000}"/>
    <hyperlink ref="E370" r:id="rId64" xr:uid="{00000000-0004-0000-0600-00007F010000}"/>
    <hyperlink ref="E349" r:id="rId65" xr:uid="{00000000-0004-0000-0600-00007E010000}"/>
    <hyperlink ref="E463" r:id="rId66" xr:uid="{00000000-0004-0000-0600-000079010000}"/>
    <hyperlink ref="E357" r:id="rId67" xr:uid="{00000000-0004-0000-0600-000078010000}"/>
    <hyperlink ref="E129" r:id="rId68" xr:uid="{00000000-0004-0000-0600-000075010000}"/>
    <hyperlink ref="E128" r:id="rId69" xr:uid="{00000000-0004-0000-0600-000074010000}"/>
    <hyperlink ref="E61" r:id="rId70" xr:uid="{00000000-0004-0000-0600-000073010000}"/>
    <hyperlink ref="E549" r:id="rId71" xr:uid="{00000000-0004-0000-0600-000071010000}"/>
    <hyperlink ref="E523" r:id="rId72" xr:uid="{00000000-0004-0000-0600-000070010000}"/>
    <hyperlink ref="E404" r:id="rId73" xr:uid="{00000000-0004-0000-0600-00006F010000}"/>
    <hyperlink ref="E374" r:id="rId74" xr:uid="{00000000-0004-0000-0600-00006E010000}"/>
    <hyperlink ref="E289" r:id="rId75" xr:uid="{00000000-0004-0000-0600-00006D010000}"/>
    <hyperlink ref="E259" r:id="rId76" xr:uid="{00000000-0004-0000-0600-00006C010000}"/>
    <hyperlink ref="E244" r:id="rId77" xr:uid="{00000000-0004-0000-0600-00006B010000}"/>
    <hyperlink ref="E225" r:id="rId78" xr:uid="{00000000-0004-0000-0600-000069010000}"/>
    <hyperlink ref="E202" r:id="rId79" xr:uid="{00000000-0004-0000-0600-000068010000}"/>
    <hyperlink ref="E200" r:id="rId80" xr:uid="{00000000-0004-0000-0600-000067010000}"/>
    <hyperlink ref="E186" r:id="rId81" xr:uid="{00000000-0004-0000-0600-000066010000}"/>
    <hyperlink ref="E162" r:id="rId82" xr:uid="{00000000-0004-0000-0600-000065010000}"/>
    <hyperlink ref="E11" r:id="rId83" xr:uid="{00000000-0004-0000-0600-000064010000}"/>
    <hyperlink ref="E553" r:id="rId84" xr:uid="{00000000-0004-0000-0600-000062010000}"/>
    <hyperlink ref="E499" r:id="rId85" xr:uid="{00000000-0004-0000-0600-000060010000}"/>
    <hyperlink ref="E485" r:id="rId86" xr:uid="{00000000-0004-0000-0600-00005F010000}"/>
    <hyperlink ref="E436" r:id="rId87" xr:uid="{00000000-0004-0000-0600-00005C010000}"/>
    <hyperlink ref="E412" r:id="rId88" xr:uid="{00000000-0004-0000-0600-00005B010000}"/>
    <hyperlink ref="E130" r:id="rId89" xr:uid="{00000000-0004-0000-0600-000058010000}"/>
    <hyperlink ref="E487" r:id="rId90" xr:uid="{00000000-0004-0000-0600-000055010000}"/>
    <hyperlink ref="E472" r:id="rId91" xr:uid="{00000000-0004-0000-0600-000054010000}"/>
    <hyperlink ref="E180" r:id="rId92" xr:uid="{00000000-0004-0000-0600-000053010000}"/>
    <hyperlink ref="E14" r:id="rId93" xr:uid="{00000000-0004-0000-0600-000050010000}"/>
    <hyperlink ref="E13" r:id="rId94" xr:uid="{00000000-0004-0000-0600-00004F010000}"/>
    <hyperlink ref="E520" r:id="rId95" xr:uid="{00000000-0004-0000-0600-00004D010000}"/>
    <hyperlink ref="E466" r:id="rId96" xr:uid="{00000000-0004-0000-0600-00004C010000}"/>
    <hyperlink ref="E464" r:id="rId97" xr:uid="{00000000-0004-0000-0600-00004B010000}"/>
    <hyperlink ref="E433" r:id="rId98" xr:uid="{00000000-0004-0000-0600-00004A010000}"/>
    <hyperlink ref="E351" r:id="rId99" xr:uid="{00000000-0004-0000-0600-000048010000}"/>
    <hyperlink ref="E322" r:id="rId100" xr:uid="{00000000-0004-0000-0600-000047010000}"/>
    <hyperlink ref="E312" r:id="rId101" display="dsmerdon@millstoneboro.org" xr:uid="{00000000-0004-0000-0600-000046010000}"/>
    <hyperlink ref="E179" r:id="rId102" xr:uid="{00000000-0004-0000-0600-000043010000}"/>
    <hyperlink ref="E161" r:id="rId103" xr:uid="{00000000-0004-0000-0600-000042010000}"/>
    <hyperlink ref="E149" r:id="rId104" xr:uid="{00000000-0004-0000-0600-000041010000}"/>
    <hyperlink ref="E59" r:id="rId105" xr:uid="{00000000-0004-0000-0600-000040010000}"/>
    <hyperlink ref="E55" r:id="rId106" xr:uid="{00000000-0004-0000-0600-00003F010000}"/>
    <hyperlink ref="E41" r:id="rId107" xr:uid="{00000000-0004-0000-0600-00003D010000}"/>
    <hyperlink ref="E30" r:id="rId108" xr:uid="{00000000-0004-0000-0600-00003B010000}"/>
    <hyperlink ref="E563" r:id="rId109" xr:uid="{00000000-0004-0000-0600-00003A010000}"/>
    <hyperlink ref="E444" r:id="rId110" display="fmucci.salem@verizon.net " xr:uid="{00000000-0004-0000-0600-000039010000}"/>
    <hyperlink ref="E411" r:id="rId111" xr:uid="{00000000-0004-0000-0600-000038010000}"/>
    <hyperlink ref="E371" r:id="rId112" xr:uid="{00000000-0004-0000-0600-000035010000}"/>
    <hyperlink ref="E287" r:id="rId113" xr:uid="{00000000-0004-0000-0600-000034010000}"/>
    <hyperlink ref="E132" r:id="rId114" xr:uid="{00000000-0004-0000-0600-000032010000}"/>
    <hyperlink ref="E75" r:id="rId115" xr:uid="{00000000-0004-0000-0600-000031010000}"/>
    <hyperlink ref="E10" r:id="rId116" xr:uid="{00000000-0004-0000-0600-000030010000}"/>
    <hyperlink ref="E537" r:id="rId117" xr:uid="{00000000-0004-0000-0600-00002F010000}"/>
    <hyperlink ref="E518" r:id="rId118" xr:uid="{00000000-0004-0000-0600-00002D010000}"/>
    <hyperlink ref="E410" r:id="rId119" xr:uid="{00000000-0004-0000-0600-00002B010000}"/>
    <hyperlink ref="E407" r:id="rId120" xr:uid="{00000000-0004-0000-0600-00002A010000}"/>
    <hyperlink ref="E498" r:id="rId121" xr:uid="{00000000-0004-0000-0600-000027010000}"/>
    <hyperlink ref="E495" r:id="rId122" display="ABENYOLA@TOMSRIVERTOWNSHIP.COM" xr:uid="{00000000-0004-0000-0600-000026010000}"/>
    <hyperlink ref="E486" r:id="rId123" xr:uid="{00000000-0004-0000-0600-000025010000}"/>
    <hyperlink ref="E461" r:id="rId124" xr:uid="{00000000-0004-0000-0600-000024010000}"/>
    <hyperlink ref="E456" r:id="rId125" xr:uid="{00000000-0004-0000-0600-000023010000}"/>
    <hyperlink ref="E452" r:id="rId126" xr:uid="{00000000-0004-0000-0600-000022010000}"/>
    <hyperlink ref="E451" r:id="rId127" xr:uid="{00000000-0004-0000-0600-000021010000}"/>
    <hyperlink ref="E394" r:id="rId128" xr:uid="{00000000-0004-0000-0600-00001E010000}"/>
    <hyperlink ref="E364" r:id="rId129" xr:uid="{00000000-0004-0000-0600-00001D010000}"/>
    <hyperlink ref="E290" r:id="rId130" xr:uid="{00000000-0004-0000-0600-00001C010000}"/>
    <hyperlink ref="E286" r:id="rId131" xr:uid="{00000000-0004-0000-0600-00001B010000}"/>
    <hyperlink ref="E249" r:id="rId132" xr:uid="{00000000-0004-0000-0600-000017010000}"/>
    <hyperlink ref="E245" r:id="rId133" xr:uid="{00000000-0004-0000-0600-000015010000}"/>
    <hyperlink ref="E206" r:id="rId134" xr:uid="{00000000-0004-0000-0600-000013010000}"/>
    <hyperlink ref="E117" r:id="rId135" xr:uid="{00000000-0004-0000-0600-000012010000}"/>
    <hyperlink ref="E57" r:id="rId136" xr:uid="{00000000-0004-0000-0600-000011010000}"/>
    <hyperlink ref="E37" r:id="rId137" xr:uid="{00000000-0004-0000-0600-000010010000}"/>
    <hyperlink ref="E29" r:id="rId138" xr:uid="{00000000-0004-0000-0600-00000F010000}"/>
    <hyperlink ref="E28" r:id="rId139" xr:uid="{00000000-0004-0000-0600-00000E010000}"/>
    <hyperlink ref="E23" r:id="rId140" xr:uid="{00000000-0004-0000-0600-00000C010000}"/>
    <hyperlink ref="E22" r:id="rId141" xr:uid="{00000000-0004-0000-0600-00000B010000}"/>
    <hyperlink ref="E548" r:id="rId142" xr:uid="{00000000-0004-0000-0600-00000A010000}"/>
    <hyperlink ref="E525" r:id="rId143" xr:uid="{00000000-0004-0000-0600-000009010000}"/>
    <hyperlink ref="E438" r:id="rId144" xr:uid="{00000000-0004-0000-0600-000008010000}"/>
    <hyperlink ref="E431" r:id="rId145" xr:uid="{00000000-0004-0000-0600-000007010000}"/>
    <hyperlink ref="E430" r:id="rId146" xr:uid="{00000000-0004-0000-0600-000006010000}"/>
    <hyperlink ref="E425" r:id="rId147" xr:uid="{00000000-0004-0000-0600-000005010000}"/>
    <hyperlink ref="E414" r:id="rId148" xr:uid="{00000000-0004-0000-0600-000004010000}"/>
    <hyperlink ref="E390" r:id="rId149" xr:uid="{00000000-0004-0000-0600-000003010000}"/>
    <hyperlink ref="E379" r:id="rId150" xr:uid="{00000000-0004-0000-0600-000002010000}"/>
    <hyperlink ref="E334" r:id="rId151" xr:uid="{00000000-0004-0000-0600-000000010000}"/>
    <hyperlink ref="E333" r:id="rId152" xr:uid="{00000000-0004-0000-0600-0000FF000000}"/>
    <hyperlink ref="E328" r:id="rId153" xr:uid="{00000000-0004-0000-0600-0000FC000000}"/>
    <hyperlink ref="E327" r:id="rId154" xr:uid="{00000000-0004-0000-0600-0000FB000000}"/>
    <hyperlink ref="E324" r:id="rId155" xr:uid="{00000000-0004-0000-0600-0000FA000000}"/>
    <hyperlink ref="E281" r:id="rId156" xr:uid="{00000000-0004-0000-0600-0000F8000000}"/>
    <hyperlink ref="E274" r:id="rId157" xr:uid="{00000000-0004-0000-0600-0000F7000000}"/>
    <hyperlink ref="E243" r:id="rId158" xr:uid="{00000000-0004-0000-0600-0000F5000000}"/>
    <hyperlink ref="E236" r:id="rId159" xr:uid="{00000000-0004-0000-0600-0000F4000000}"/>
    <hyperlink ref="E199" r:id="rId160" xr:uid="{00000000-0004-0000-0600-0000F3000000}"/>
    <hyperlink ref="E198" r:id="rId161" xr:uid="{00000000-0004-0000-0600-0000F2000000}"/>
    <hyperlink ref="E120" r:id="rId162" xr:uid="{00000000-0004-0000-0600-0000F0000000}"/>
    <hyperlink ref="E110" r:id="rId163" xr:uid="{00000000-0004-0000-0600-0000EF000000}"/>
    <hyperlink ref="E108" r:id="rId164" xr:uid="{00000000-0004-0000-0600-0000EE000000}"/>
    <hyperlink ref="E83" r:id="rId165" xr:uid="{00000000-0004-0000-0600-0000ED000000}"/>
    <hyperlink ref="E78" r:id="rId166" xr:uid="{00000000-0004-0000-0600-0000EA000000}"/>
    <hyperlink ref="E67" r:id="rId167" xr:uid="{00000000-0004-0000-0600-0000E9000000}"/>
    <hyperlink ref="E50" r:id="rId168" xr:uid="{00000000-0004-0000-0600-0000E8000000}"/>
    <hyperlink ref="E49" r:id="rId169" xr:uid="{00000000-0004-0000-0600-0000E7000000}"/>
    <hyperlink ref="E536" r:id="rId170" xr:uid="{00000000-0004-0000-0600-0000E6000000}"/>
    <hyperlink ref="E504" r:id="rId171" xr:uid="{00000000-0004-0000-0600-0000E5000000}"/>
    <hyperlink ref="E500" r:id="rId172" xr:uid="{00000000-0004-0000-0600-0000E4000000}"/>
    <hyperlink ref="E494" r:id="rId173" xr:uid="{00000000-0004-0000-0600-0000E3000000}"/>
    <hyperlink ref="E313" r:id="rId174" xr:uid="{00000000-0004-0000-0600-0000DC000000}"/>
    <hyperlink ref="E308" r:id="rId175" xr:uid="{00000000-0004-0000-0600-0000DB000000}"/>
    <hyperlink ref="E241" r:id="rId176" xr:uid="{00000000-0004-0000-0600-0000D6000000}"/>
    <hyperlink ref="E229" r:id="rId177" xr:uid="{00000000-0004-0000-0600-0000D3000000}"/>
    <hyperlink ref="E166" r:id="rId178" xr:uid="{00000000-0004-0000-0600-0000D0000000}"/>
    <hyperlink ref="E101" r:id="rId179" xr:uid="{00000000-0004-0000-0600-0000CC000000}"/>
    <hyperlink ref="E33" r:id="rId180" xr:uid="{00000000-0004-0000-0600-0000CB000000}"/>
    <hyperlink ref="E21" r:id="rId181" xr:uid="{00000000-0004-0000-0600-0000CA000000}"/>
    <hyperlink ref="E17" r:id="rId182" xr:uid="{00000000-0004-0000-0600-0000C9000000}"/>
    <hyperlink ref="E473" r:id="rId183" xr:uid="{00000000-0004-0000-0600-0000C6000000}"/>
    <hyperlink ref="E470" r:id="rId184" xr:uid="{00000000-0004-0000-0600-0000C5000000}"/>
    <hyperlink ref="E469" r:id="rId185" xr:uid="{00000000-0004-0000-0600-0000C4000000}"/>
    <hyperlink ref="E467" r:id="rId186" xr:uid="{00000000-0004-0000-0600-0000C3000000}"/>
    <hyperlink ref="E446" r:id="rId187" xr:uid="{00000000-0004-0000-0600-0000C2000000}"/>
    <hyperlink ref="E401" r:id="rId188" xr:uid="{00000000-0004-0000-0600-0000C1000000}"/>
    <hyperlink ref="E213" r:id="rId189" xr:uid="{00000000-0004-0000-0600-0000BC000000}"/>
    <hyperlink ref="E119" r:id="rId190" xr:uid="{00000000-0004-0000-0600-0000BB000000}"/>
    <hyperlink ref="E497" r:id="rId191" xr:uid="{00000000-0004-0000-0600-0000B9000000}"/>
    <hyperlink ref="E409" r:id="rId192" xr:uid="{00000000-0004-0000-0600-0000B8000000}"/>
    <hyperlink ref="E254" r:id="rId193" xr:uid="{00000000-0004-0000-0600-0000B6000000}"/>
    <hyperlink ref="E226" r:id="rId194" xr:uid="{00000000-0004-0000-0600-0000B4000000}"/>
    <hyperlink ref="E142" r:id="rId195" xr:uid="{00000000-0004-0000-0600-0000B2000000}"/>
    <hyperlink ref="E350" r:id="rId196" xr:uid="{00000000-0004-0000-0600-0000B0000000}"/>
    <hyperlink ref="E220" r:id="rId197" xr:uid="{00000000-0004-0000-0600-0000AD000000}"/>
    <hyperlink ref="E564" r:id="rId198" xr:uid="{00000000-0004-0000-0600-0000AC000000}"/>
    <hyperlink ref="E557" r:id="rId199" xr:uid="{00000000-0004-0000-0600-0000AA000000}"/>
    <hyperlink ref="E545" r:id="rId200" xr:uid="{00000000-0004-0000-0600-0000A9000000}"/>
    <hyperlink ref="E460" r:id="rId201" xr:uid="{00000000-0004-0000-0600-0000A6000000}"/>
    <hyperlink ref="E398" r:id="rId202" xr:uid="{00000000-0004-0000-0600-0000A5000000}"/>
    <hyperlink ref="E347" r:id="rId203" xr:uid="{00000000-0004-0000-0600-0000A3000000}"/>
    <hyperlink ref="E338" r:id="rId204" xr:uid="{00000000-0004-0000-0600-0000A2000000}"/>
    <hyperlink ref="E291" r:id="rId205" xr:uid="{00000000-0004-0000-0600-0000A0000000}"/>
    <hyperlink ref="E271" r:id="rId206" xr:uid="{00000000-0004-0000-0600-00009F000000}"/>
    <hyperlink ref="E205" r:id="rId207" xr:uid="{00000000-0004-0000-0600-00009E000000}"/>
    <hyperlink ref="E183" r:id="rId208" xr:uid="{00000000-0004-0000-0600-00009D000000}"/>
    <hyperlink ref="E173" r:id="rId209" xr:uid="{00000000-0004-0000-0600-00009C000000}"/>
    <hyperlink ref="E163" r:id="rId210" xr:uid="{00000000-0004-0000-0600-00009B000000}"/>
    <hyperlink ref="E115" r:id="rId211" xr:uid="{00000000-0004-0000-0600-00009A000000}"/>
    <hyperlink ref="E539" r:id="rId212" xr:uid="{00000000-0004-0000-0600-000097000000}"/>
    <hyperlink ref="E533" r:id="rId213" xr:uid="{00000000-0004-0000-0600-000096000000}"/>
    <hyperlink ref="E435" r:id="rId214" xr:uid="{00000000-0004-0000-0600-000094000000}"/>
    <hyperlink ref="E373" r:id="rId215" xr:uid="{00000000-0004-0000-0600-000093000000}"/>
    <hyperlink ref="E360" r:id="rId216" xr:uid="{00000000-0004-0000-0600-000092000000}"/>
    <hyperlink ref="E346" r:id="rId217" xr:uid="{00000000-0004-0000-0600-000091000000}"/>
    <hyperlink ref="E321" r:id="rId218" xr:uid="{00000000-0004-0000-0600-000090000000}"/>
    <hyperlink ref="E232" r:id="rId219" xr:uid="{00000000-0004-0000-0600-00008D000000}"/>
    <hyperlink ref="E139" r:id="rId220" xr:uid="{00000000-0004-0000-0600-00008C000000}"/>
    <hyperlink ref="E31" r:id="rId221" xr:uid="{00000000-0004-0000-0600-000088000000}"/>
    <hyperlink ref="E455" r:id="rId222" xr:uid="{00000000-0004-0000-0600-000086000000}"/>
    <hyperlink ref="E298" r:id="rId223" xr:uid="{00000000-0004-0000-0600-000085000000}"/>
    <hyperlink ref="E227" r:id="rId224" xr:uid="{00000000-0004-0000-0600-000084000000}"/>
    <hyperlink ref="E58" r:id="rId225" xr:uid="{00000000-0004-0000-0600-000083000000}"/>
    <hyperlink ref="E555" r:id="rId226" xr:uid="{00000000-0004-0000-0600-000082000000}"/>
    <hyperlink ref="E551" r:id="rId227" xr:uid="{00000000-0004-0000-0600-000081000000}"/>
    <hyperlink ref="E541" r:id="rId228" xr:uid="{00000000-0004-0000-0600-00007F000000}"/>
    <hyperlink ref="E534" r:id="rId229" xr:uid="{00000000-0004-0000-0600-00007E000000}"/>
    <hyperlink ref="E507" r:id="rId230" xr:uid="{00000000-0004-0000-0600-00007D000000}"/>
    <hyperlink ref="E482" r:id="rId231" xr:uid="{00000000-0004-0000-0600-00007C000000}"/>
    <hyperlink ref="E450" r:id="rId232" xr:uid="{00000000-0004-0000-0600-00007B000000}"/>
    <hyperlink ref="E363" r:id="rId233" xr:uid="{00000000-0004-0000-0600-00007A000000}"/>
    <hyperlink ref="E306" r:id="rId234" xr:uid="{00000000-0004-0000-0600-000078000000}"/>
    <hyperlink ref="E278" r:id="rId235" xr:uid="{00000000-0004-0000-0600-000077000000}"/>
    <hyperlink ref="E107" r:id="rId236" xr:uid="{00000000-0004-0000-0600-000076000000}"/>
    <hyperlink ref="E543" r:id="rId237" xr:uid="{00000000-0004-0000-0600-000070000000}"/>
    <hyperlink ref="E489" r:id="rId238" xr:uid="{00000000-0004-0000-0600-00006F000000}"/>
    <hyperlink ref="E471" r:id="rId239" xr:uid="{00000000-0004-0000-0600-00006D000000}"/>
    <hyperlink ref="E454" r:id="rId240" xr:uid="{00000000-0004-0000-0600-00006C000000}"/>
    <hyperlink ref="E427" r:id="rId241" xr:uid="{00000000-0004-0000-0600-00006B000000}"/>
    <hyperlink ref="E426" r:id="rId242" xr:uid="{00000000-0004-0000-0600-00006A000000}"/>
    <hyperlink ref="E384" r:id="rId243" xr:uid="{00000000-0004-0000-0600-000069000000}"/>
    <hyperlink ref="E385" r:id="rId244" xr:uid="{00000000-0004-0000-0600-000068000000}"/>
    <hyperlink ref="E343" r:id="rId245" xr:uid="{00000000-0004-0000-0600-000067000000}"/>
    <hyperlink ref="E332" r:id="rId246" xr:uid="{00000000-0004-0000-0600-000066000000}"/>
    <hyperlink ref="E300" r:id="rId247" xr:uid="{00000000-0004-0000-0600-000062000000}"/>
    <hyperlink ref="E151" r:id="rId248" xr:uid="{00000000-0004-0000-0600-00005D000000}"/>
    <hyperlink ref="E141" r:id="rId249" xr:uid="{00000000-0004-0000-0600-00005C000000}"/>
    <hyperlink ref="E126" r:id="rId250" xr:uid="{00000000-0004-0000-0600-00005B000000}"/>
    <hyperlink ref="E105" r:id="rId251" xr:uid="{00000000-0004-0000-0600-000059000000}"/>
    <hyperlink ref="E103" r:id="rId252" xr:uid="{00000000-0004-0000-0600-000058000000}"/>
    <hyperlink ref="E85" r:id="rId253" xr:uid="{00000000-0004-0000-0600-000057000000}"/>
    <hyperlink ref="E52" r:id="rId254" xr:uid="{00000000-0004-0000-0600-000053000000}"/>
    <hyperlink ref="E25" r:id="rId255" xr:uid="{00000000-0004-0000-0600-000052000000}"/>
    <hyperlink ref="E559" r:id="rId256" xr:uid="{00000000-0004-0000-0600-000050000000}"/>
    <hyperlink ref="E546" r:id="rId257" xr:uid="{00000000-0004-0000-0600-00004F000000}"/>
    <hyperlink ref="E524" r:id="rId258" xr:uid="{00000000-0004-0000-0600-00004E000000}"/>
    <hyperlink ref="E516" r:id="rId259" xr:uid="{00000000-0004-0000-0600-00004D000000}"/>
    <hyperlink ref="E514" r:id="rId260" xr:uid="{00000000-0004-0000-0600-00004C000000}"/>
    <hyperlink ref="E490" r:id="rId261" xr:uid="{00000000-0004-0000-0600-00004A000000}"/>
    <hyperlink ref="E442" r:id="rId262" xr:uid="{00000000-0004-0000-0600-000048000000}"/>
    <hyperlink ref="E441" r:id="rId263" xr:uid="{00000000-0004-0000-0600-000047000000}"/>
    <hyperlink ref="E432" r:id="rId264" xr:uid="{00000000-0004-0000-0600-000046000000}"/>
    <hyperlink ref="E424" r:id="rId265" xr:uid="{00000000-0004-0000-0600-000045000000}"/>
    <hyperlink ref="E423" r:id="rId266" xr:uid="{00000000-0004-0000-0600-000044000000}"/>
    <hyperlink ref="E419" r:id="rId267" xr:uid="{00000000-0004-0000-0600-000042000000}"/>
    <hyperlink ref="E378" r:id="rId268" xr:uid="{00000000-0004-0000-0600-000040000000}"/>
    <hyperlink ref="E377" r:id="rId269" xr:uid="{00000000-0004-0000-0600-00003F000000}"/>
    <hyperlink ref="E361" r:id="rId270" xr:uid="{00000000-0004-0000-0600-00003E000000}"/>
    <hyperlink ref="E359" r:id="rId271" xr:uid="{00000000-0004-0000-0600-00003D000000}"/>
    <hyperlink ref="E358" r:id="rId272" xr:uid="{00000000-0004-0000-0600-00003C000000}"/>
    <hyperlink ref="E344" r:id="rId273" xr:uid="{00000000-0004-0000-0600-00003B000000}"/>
    <hyperlink ref="E325" r:id="rId274" xr:uid="{00000000-0004-0000-0600-00003A000000}"/>
    <hyperlink ref="E309" r:id="rId275" xr:uid="{00000000-0004-0000-0600-000038000000}"/>
    <hyperlink ref="E283" r:id="rId276" display="khallissey@mahwahtwp.org " xr:uid="{00000000-0004-0000-0600-000037000000}"/>
    <hyperlink ref="E266" r:id="rId277" xr:uid="{00000000-0004-0000-0600-000035000000}"/>
    <hyperlink ref="E221" r:id="rId278" xr:uid="{00000000-0004-0000-0600-000034000000}"/>
    <hyperlink ref="E207" r:id="rId279" xr:uid="{00000000-0004-0000-0600-000032000000}"/>
    <hyperlink ref="E176" r:id="rId280" xr:uid="{00000000-0004-0000-0600-000030000000}"/>
    <hyperlink ref="E159" r:id="rId281" xr:uid="{00000000-0004-0000-0600-00002F000000}"/>
    <hyperlink ref="E146" r:id="rId282" xr:uid="{00000000-0004-0000-0600-00002E000000}"/>
    <hyperlink ref="E135" r:id="rId283" xr:uid="{00000000-0004-0000-0600-00002C000000}"/>
    <hyperlink ref="E125" r:id="rId284" xr:uid="{00000000-0004-0000-0600-00002A000000}"/>
    <hyperlink ref="E116" r:id="rId285" xr:uid="{00000000-0004-0000-0600-000029000000}"/>
    <hyperlink ref="E93" r:id="rId286" xr:uid="{00000000-0004-0000-0600-000027000000}"/>
    <hyperlink ref="E48" r:id="rId287" xr:uid="{00000000-0004-0000-0600-000026000000}"/>
    <hyperlink ref="E35" r:id="rId288" xr:uid="{00000000-0004-0000-0600-000025000000}"/>
    <hyperlink ref="E12" r:id="rId289" xr:uid="{00000000-0004-0000-0600-000024000000}"/>
    <hyperlink ref="E7" r:id="rId290" xr:uid="{00000000-0004-0000-0600-000023000000}"/>
    <hyperlink ref="E508" r:id="rId291" xr:uid="{00000000-0004-0000-0600-000021000000}"/>
    <hyperlink ref="E408" r:id="rId292" xr:uid="{00000000-0004-0000-0600-000020000000}"/>
    <hyperlink ref="E402" r:id="rId293" xr:uid="{00000000-0004-0000-0600-00001F000000}"/>
    <hyperlink ref="E337" r:id="rId294" xr:uid="{00000000-0004-0000-0600-00001E000000}"/>
    <hyperlink ref="E263" r:id="rId295" xr:uid="{00000000-0004-0000-0600-00001C000000}"/>
    <hyperlink ref="E193" r:id="rId296" xr:uid="{00000000-0004-0000-0600-00001B000000}"/>
    <hyperlink ref="E97" r:id="rId297" xr:uid="{00000000-0004-0000-0600-00001A000000}"/>
    <hyperlink ref="E64" r:id="rId298" xr:uid="{00000000-0004-0000-0600-000019000000}"/>
    <hyperlink ref="E63" r:id="rId299" xr:uid="{00000000-0004-0000-0600-000018000000}"/>
    <hyperlink ref="E511" r:id="rId300" xr:uid="{00000000-0004-0000-0600-000014000000}"/>
    <hyperlink ref="E316" r:id="rId301" xr:uid="{00000000-0004-0000-0600-000013000000}"/>
    <hyperlink ref="E517" r:id="rId302" xr:uid="{00000000-0004-0000-0600-000011000000}"/>
    <hyperlink ref="E250" r:id="rId303" xr:uid="{00000000-0004-0000-0600-000010000000}"/>
    <hyperlink ref="E501" r:id="rId304" xr:uid="{00000000-0004-0000-0600-00000D000000}"/>
    <hyperlink ref="E396" r:id="rId305" display="pvnjclerk@comcast.net" xr:uid="{00000000-0004-0000-0600-00000C000000}"/>
    <hyperlink ref="E429" r:id="rId306" xr:uid="{00000000-0004-0000-0600-00000A000000}"/>
    <hyperlink ref="E155" r:id="rId307" xr:uid="{00000000-0004-0000-0600-000009000000}"/>
    <hyperlink ref="E140" r:id="rId308" xr:uid="{00000000-0004-0000-0600-000008000000}"/>
    <hyperlink ref="E505" r:id="rId309" xr:uid="{00000000-0004-0000-0600-000007000000}"/>
    <hyperlink ref="E393" r:id="rId310" xr:uid="{00000000-0004-0000-0600-000006000000}"/>
    <hyperlink ref="E387" r:id="rId311" xr:uid="{00000000-0004-0000-0600-000005000000}"/>
    <hyperlink ref="E188" r:id="rId312" xr:uid="{00000000-0004-0000-0600-000004000000}"/>
    <hyperlink ref="E392" r:id="rId313" xr:uid="{00000000-0004-0000-0600-000002000000}"/>
    <hyperlink ref="E428" r:id="rId314" xr:uid="{00000000-0004-0000-0600-000001000000}"/>
    <hyperlink ref="E415" r:id="rId315" xr:uid="{00000000-0004-0000-0600-000000000000}"/>
    <hyperlink ref="E484" r:id="rId316" xr:uid="{37B700FC-5F49-4C91-97B7-C62F368D850E}"/>
    <hyperlink ref="E158" r:id="rId317" xr:uid="{08A2BD93-D7BA-4F6E-9251-A1F9D2A5DC3B}"/>
    <hyperlink ref="E165" r:id="rId318" xr:uid="{889F80EF-81EC-4D6B-9660-1693972E2C88}"/>
    <hyperlink ref="E169" r:id="rId319" xr:uid="{73128604-8DB6-4479-9483-D33BC866F396}"/>
    <hyperlink ref="E307" r:id="rId320" xr:uid="{2BF85015-2C5B-4BF1-A078-471F14D04931}"/>
    <hyperlink ref="E515" r:id="rId321" xr:uid="{4B99D29F-F1F3-4890-8106-234B4AFC7C42}"/>
    <hyperlink ref="E527" r:id="rId322" xr:uid="{00000000-0004-0000-0600-00004E010000}"/>
    <hyperlink ref="E528" r:id="rId323" xr:uid="{00000000-0004-0000-0600-000099010000}"/>
    <hyperlink ref="E102" r:id="rId324" xr:uid="{DDDDF15D-906E-4A16-8B07-31E3A772E626}"/>
    <hyperlink ref="E44" r:id="rId325" xr:uid="{21B178D4-7FED-4585-A3B6-C2AA79005DF2}"/>
    <hyperlink ref="E60" r:id="rId326" xr:uid="{526F4FF0-FB93-43BB-BE33-6D34A441879F}"/>
    <hyperlink ref="E3" r:id="rId327" xr:uid="{F9A7CA46-F717-4919-8EBE-08297F4D373D}"/>
    <hyperlink ref="E8" r:id="rId328" display="jvandervort@allenhurstnj.org;plynch@allenhurstnj.org" xr:uid="{CABB60B2-0D8D-4266-8944-7A7A95010529}"/>
    <hyperlink ref="E5" r:id="rId329" display="mailto:clerk@alexandrianj.gov" xr:uid="{CFAEA6AA-A582-42FB-9F1D-89ED84261FA4}"/>
    <hyperlink ref="E15" r:id="rId330" display="mailto:yvonne.adams@cityofasburypark.com" xr:uid="{FCD76ECD-B12B-4B27-AD3A-9ACF3ED8E6AD}"/>
    <hyperlink ref="E4" r:id="rId331" display="mailto:bbattista@abseconnj.org" xr:uid="{842946CB-2C07-4F86-9A8A-19D18631230E}"/>
    <hyperlink ref="E71" r:id="rId332" display="mailto:publicWorks@ci.camden.nj.us" xr:uid="{8ECF3BB4-D73C-4875-923A-56EE01861EC6}"/>
    <hyperlink ref="E74" r:id="rId333" xr:uid="{FC8EEA6A-D1C8-4464-934A-CF02CBD664AE}"/>
    <hyperlink ref="E79" r:id="rId334" xr:uid="{314A6B89-CA66-448D-B78B-0930F7E2A93B}"/>
    <hyperlink ref="E81" r:id="rId335" display="mailto:info@chesilhurstboro.org" xr:uid="{D122FADE-A385-4651-9F0D-ADFF4D73A876}"/>
    <hyperlink ref="E82" r:id="rId336" display="mailto:SBeam@ChesterBorough.org" xr:uid="{8BF64D17-4723-4E74-814E-0C035126FE42}"/>
    <hyperlink ref="E26" r:id="rId337" display="mailto:acurtis@bayheadnj.us" xr:uid="{D8BBFBD1-C40A-4FA0-9E18-122B94484BCE}"/>
    <hyperlink ref="E90" r:id="rId338" display="mailto:dpw@cliftonnj.org" xr:uid="{5DFFFBFC-9021-438E-A78E-F0B2BE4CFE50}"/>
    <hyperlink ref="E92" r:id="rId339" display="mailto:cconner@clintontwpnj.com" xr:uid="{5D546375-05D1-444E-BB6E-D13F0C3B558B}"/>
    <hyperlink ref="E95" r:id="rId340" display="mailto:dpw@coltsneck.org" xr:uid="{CC14C9D0-72CF-40BF-AA29-B14334BEF82D}"/>
    <hyperlink ref="E100" r:id="rId341" xr:uid="{92193DDB-424C-4F0F-BFF3-8698ED5FFB43}"/>
    <hyperlink ref="E104" r:id="rId342" xr:uid="{8BD128F8-BCA1-4B43-ADD7-4D4EA3E78BD8}"/>
    <hyperlink ref="E106" r:id="rId343" xr:uid="{34D2465C-2082-46EC-94E8-DD0C9C4CD05B}"/>
    <hyperlink ref="E109" r:id="rId344" xr:uid="{011CB99F-880D-479F-930C-4C317859F242}"/>
    <hyperlink ref="E112" r:id="rId345" xr:uid="{C8EE9C01-A653-45B7-B8C2-7C1D3462DB9F}"/>
    <hyperlink ref="E113" r:id="rId346" xr:uid="{BE40D62A-3D90-4D49-8665-8B2A81DF31F6}"/>
    <hyperlink ref="E114" r:id="rId347" xr:uid="{AF52158A-432B-4F28-9AD4-719BFF905C2D}"/>
    <hyperlink ref="E133" r:id="rId348" display="mailto:skarcz@elmwoodparknj.us" xr:uid="{821A7F37-1AAD-4B01-A1F4-5C5FECC7691D}"/>
    <hyperlink ref="E137" r:id="rId349" xr:uid="{EE4ABB6D-C9DB-4858-A9EC-25AD0FCF3D23}"/>
    <hyperlink ref="E138" r:id="rId350" xr:uid="{D91A60B1-CFD0-41CF-AF8C-EC33427AC703}"/>
    <hyperlink ref="E143" r:id="rId351" xr:uid="{B1842DEE-D042-4382-A698-5DF12D22FA2F}"/>
    <hyperlink ref="E152" r:id="rId352" xr:uid="{4CB99768-B8C7-4C2B-BC5B-0043B1CB5BDD}"/>
    <hyperlink ref="E43" r:id="rId353" xr:uid="{59E234A9-486B-4549-A2B4-1ED32B2B9012}"/>
    <hyperlink ref="E45" r:id="rId354" display="mailto:Lpalagano@bloomfieldtwpnj.com" xr:uid="{BADF6795-8664-466A-8BE6-6C6FA27DB0EA}"/>
    <hyperlink ref="E54" r:id="rId355" display="mailto:dmikaitis@bradleybeachnj.gov" xr:uid="{7C4563A3-D28F-4816-B1B2-6F281EB4A8FA}"/>
    <hyperlink ref="E170" r:id="rId356" display="mailto:sgarofalo@garfieldnj.org" xr:uid="{E2EE95AC-FDB2-43DB-87D4-926E180B995C}"/>
    <hyperlink ref="E174" r:id="rId357" display="mailto:ggclerk@glengardner.org" xr:uid="{53ADA72C-7049-4AD3-9129-58917C7CC48B}"/>
    <hyperlink ref="E175" r:id="rId358" xr:uid="{A1861DF4-6F9B-468C-9889-86C6262A727D}"/>
    <hyperlink ref="E178" r:id="rId359" xr:uid="{A602784E-A601-4464-9C99-09041F767376}"/>
    <hyperlink ref="E181" r:id="rId360" display="mailto:pwclerk@greenwichtwp.com" xr:uid="{57031F61-D37F-4EBF-9A32-49B27C37000E}"/>
    <hyperlink ref="E184" r:id="rId361" xr:uid="{576F0CE7-22E1-4445-96E5-708B57F9C02D}"/>
    <hyperlink ref="E185" r:id="rId362" display="mailto:lschieli@hackensackdpw.org" xr:uid="{5A4CD37C-7775-4D7B-9496-A2025074F991}"/>
    <hyperlink ref="E189" r:id="rId363" display="mailto:gley@haddonfield-nj.gov" xr:uid="{616DB40D-3513-429A-86D1-153772B7E636}"/>
    <hyperlink ref="E192" r:id="rId364" xr:uid="{589FE89A-596E-4BBE-8D81-C053CC8DC3FA}"/>
    <hyperlink ref="E203" r:id="rId365" xr:uid="{03A71D63-76EB-4DE1-81BC-FA5FFC9E2CAD}"/>
    <hyperlink ref="E204" r:id="rId366" display="mailto:dpw@townofharrison.com" xr:uid="{9ECFF746-984F-49EB-A3D4-2B9001818134}"/>
    <hyperlink ref="E212" r:id="rId367" xr:uid="{64513BF0-8A27-4925-87ED-C56FCD12173E}"/>
    <hyperlink ref="E214" r:id="rId368" display="mailto:publicworks@highlandsborough.org" xr:uid="{6069C21D-6B8D-41A8-9CD0-087E7829AFC0}"/>
    <hyperlink ref="E215" r:id="rId369" display="mailto:publicworks@hightstownborough.com" xr:uid="{609A5299-0636-4A43-BB6D-EFB04F298A41}"/>
    <hyperlink ref="E216" r:id="rId370" display="mailto:dpw@hillsborough-nj.org" xr:uid="{7E9EAACC-FFB4-4712-9F6A-9D8244625ECC}"/>
    <hyperlink ref="E218" r:id="rId371" xr:uid="{C0409495-DE3D-4D09-9132-4AEBD7A962A0}"/>
    <hyperlink ref="E222" r:id="rId372" display="mailto:dpw@hollandtownship.org" xr:uid="{5BB34277-0F80-48C5-9E3D-FA92E6906B42}"/>
    <hyperlink ref="E88" r:id="rId373" xr:uid="{2EFA6DDF-2208-4612-989B-79E2FCF09BB8}"/>
    <hyperlink ref="E87" r:id="rId374" display="mailto:rviola@claytonnj.com" xr:uid="{6275F99F-318B-4B8C-AED5-025A56BC1523}"/>
    <hyperlink ref="E246" r:id="rId375" display="mailto:ltrd@ptd.net" xr:uid="{DEB2E445-AF4C-40DA-B2BA-FAFC59D2725E}"/>
    <hyperlink ref="E247" r:id="rId376" display="mailto:bmaas@boro.lake-como.nj.us" xr:uid="{AD9BAA56-5D47-4C3C-A272-56650A063A1A}"/>
    <hyperlink ref="E256" r:id="rId377" display="mailto:clerk@lebanonboro.com" xr:uid="{6FED7460-947A-4AA7-B179-D80435C18072}"/>
    <hyperlink ref="E257" r:id="rId378" display="mailto:dpw@lebtwp.net" xr:uid="{14C7F03C-0497-445C-9182-F613B4B836F1}"/>
    <hyperlink ref="E258" r:id="rId379" display="mailto:jvillareal@leonianj.gov" xr:uid="{528BC5DA-9D7D-48C2-AC43-F0300D6591C4}"/>
    <hyperlink ref="E260" r:id="rId380" display="mailto:rbeyer@bolp.org" xr:uid="{51913A44-F500-448B-8DCB-2D42C70ADA4D}"/>
    <hyperlink ref="E264" r:id="rId381" display="mailto:dpw@leht.com" xr:uid="{81FE8F65-98DD-4F25-8A01-5D4B0CCD6446}"/>
    <hyperlink ref="E272" r:id="rId382" display="mailto:concierge@longbeachtownship.com" xr:uid="{291D5FF6-2FCF-45F0-B5CC-1145F1BA5099}"/>
    <hyperlink ref="E9" r:id="rId383" display="mailto:dpw@allentownboronj.com" xr:uid="{F07579C2-3AFE-4F33-8486-B0396A92A514}"/>
    <hyperlink ref="E562" r:id="rId384" xr:uid="{A86E2C1A-9E7A-4E04-B170-639BC56C403E}"/>
    <hyperlink ref="E560" r:id="rId385" xr:uid="{C79252A7-F596-4061-810C-E2973A3BB819}"/>
    <hyperlink ref="E556" r:id="rId386" xr:uid="{4E852CE5-6DD6-4DA9-9A82-846DAD9CD9B1}"/>
    <hyperlink ref="E554" r:id="rId387" xr:uid="{51A33099-737B-4DB0-8DE6-920D5F91A783}"/>
    <hyperlink ref="E547" r:id="rId388" xr:uid="{B38BD68F-F4EA-47C4-9930-21E71F521C26}"/>
    <hyperlink ref="E542" r:id="rId389" xr:uid="{2F44040B-A2D3-4867-B0D8-335FBC6609D1}"/>
    <hyperlink ref="E544" r:id="rId390" xr:uid="{B416EF5C-DF6B-4875-9400-DC484CF7D2E8}"/>
    <hyperlink ref="E538" r:id="rId391" xr:uid="{377B3589-B14E-49AC-9134-7BEC1F0C9ABC}"/>
    <hyperlink ref="E532" r:id="rId392" xr:uid="{059675F8-ABC4-42EB-AD43-89B531222148}"/>
    <hyperlink ref="E519" r:id="rId393" xr:uid="{1228B3DF-8803-40D3-A974-9DDFCE5CFC1C}"/>
    <hyperlink ref="E512" r:id="rId394" xr:uid="{0ED0A32A-00B7-4240-93A1-4F7110C14001}"/>
    <hyperlink ref="E282" r:id="rId395" display="mailto:hwozunk@magnolia-nj.org" xr:uid="{A39CE86F-2EDD-47BA-806C-9EC9A9D564C5}"/>
    <hyperlink ref="E293" r:id="rId396" display="mailto:dcarothers@mapleshade.com" xr:uid="{37229329-EFBB-42A1-B64D-4815A6443F04}"/>
    <hyperlink ref="E301" r:id="rId397" display="mailto:jscherf@medfordtownship.com" xr:uid="{8A58C7F6-FF5B-4912-B45B-4FE71E9C0327}"/>
    <hyperlink ref="E304" r:id="rId398" display="mailto:publicworks@merchantvillenj.gov" xr:uid="{5DB92FFC-4764-40A3-80D7-573F82BF5013}"/>
    <hyperlink ref="E310" r:id="rId399" display="mailto:milfordclerk@gmail.com" xr:uid="{F83C145E-2355-4AED-9703-952D7AD7A753}"/>
    <hyperlink ref="E317" r:id="rId400" xr:uid="{7280B185-B479-46D1-B76A-65E74BE93FCC}"/>
    <hyperlink ref="E319" r:id="rId401" display="mailto:whorbatt@monroetwp.com?subject=Monroe%20Township%20Website%20Inquiry" xr:uid="{65E3C7CE-B012-4E81-8647-BC2E4C798114}"/>
    <hyperlink ref="E320" r:id="rId402" xr:uid="{9BFD20BC-73FA-45AA-93F6-5ED08506CD7D}"/>
    <hyperlink ref="E323" r:id="rId403" display="mailto:dpw@rivervalenj.org" xr:uid="{051C97E1-C166-4431-80F4-7FC84935545A}"/>
    <hyperlink ref="E329" r:id="rId404" display="mailto:j-curlo@townofmorristown.org" xr:uid="{FBC3AEAF-78EF-497F-82D7-7CA9DEEB5690}"/>
    <hyperlink ref="E335" r:id="rId405" xr:uid="{C05A227D-9029-477C-9CBE-BE0D02AC620A}"/>
    <hyperlink ref="E341" r:id="rId406" display="mailto:mcanfield@netcong.org" xr:uid="{6F8D9320-1D36-4618-AB1A-E4C30374B7C7}"/>
    <hyperlink ref="E352" r:id="rId407" display="mailto:twpnbdpw@northbrunswicknj.gov" xr:uid="{96459B6C-06BC-4181-9322-8504D98978C4}"/>
    <hyperlink ref="E356" r:id="rId408" display="mailto:dnordberg@northwildwood.com" xr:uid="{C4ED69DC-FD1B-4044-9E19-21587A10D5BB}"/>
    <hyperlink ref="E24" r:id="rId409" xr:uid="{12CE3813-6BFF-4070-A9FA-1C99106DF196}"/>
    <hyperlink ref="E368" r:id="rId410" display="mailto:ogdensburgnj@gmail.com" xr:uid="{A817B7E2-0E99-4437-897A-F231225C7BD8}"/>
    <hyperlink ref="E383" r:id="rId411" display="mailto:sjnoll@peapackgladstone.org" xr:uid="{18DEFCF2-5B0D-4244-9E27-5129DBBBEEF5}"/>
    <hyperlink ref="E389" r:id="rId412" xr:uid="{8029F5D2-F9F4-4679-BE67-BCBABC82A083}"/>
    <hyperlink ref="E395" r:id="rId413" display="mailto:jgreer@pinehillboronj.com" xr:uid="{66058567-6D6B-4AB7-B770-CBDFFF5834B0}"/>
    <hyperlink ref="E403" r:id="rId414" display="mailto:mforino@plumsted.org" xr:uid="{18A03D16-4FD9-45F6-ACA9-408D8EAE0EE7}"/>
    <hyperlink ref="E406" r:id="rId415" xr:uid="{123DAD84-D891-4DA2-A961-35590DA0D46D}"/>
    <hyperlink ref="E134" r:id="rId416" display="mailto:muclerk@elsinborotownship.com" xr:uid="{1B4A79AD-4C49-41DD-85CC-F834DE25CBF7}"/>
    <hyperlink ref="E422" r:id="rId417" display="mailto:recycling@ringwoodnj.net" xr:uid="{50FF4FF3-067D-47B1-B223-3C613E0859FD}"/>
    <hyperlink ref="E434" r:id="rId418" display="mailto:clerk@rooseveltnj.us" xr:uid="{3FB640AE-0673-4B38-95BC-6A1201B29B7D}"/>
    <hyperlink ref="E448" r:id="rId419" display="mailto:dbahrle@seabrightnj.org" xr:uid="{97272D7A-4A4A-473E-B488-E7418ADD686F}"/>
    <hyperlink ref="E457" r:id="rId420" xr:uid="{6485D36C-C160-457C-8653-0ED259B01944}"/>
    <hyperlink ref="E465" r:id="rId421" xr:uid="{6C7EF55B-D853-4458-BCA9-0F9FF6A40F94}"/>
    <hyperlink ref="E481" r:id="rId422" display="mailto:roads@co.hunterdon.nj.us" xr:uid="{31811885-1398-4CF7-B2F6-B8768A29D9D9}"/>
    <hyperlink ref="E488" r:id="rId423" display="mailto:klamb@swedesboro-nj.us" xr:uid="{D78FA590-C24F-433E-B8D9-F309846828E4}"/>
    <hyperlink ref="E558" r:id="rId424" xr:uid="{C018A4DC-138D-4CB9-B9F5-125B2FF2F508}"/>
    <hyperlink ref="E296" r:id="rId425" xr:uid="{364C99AC-80C6-413C-A506-FE49B7D3C445}"/>
    <hyperlink ref="E36" r:id="rId426" display="mailto:lviana@bhtwp.com" xr:uid="{813DDCA0-0F9D-4738-B1AA-4A5AF8B60F0D}"/>
    <hyperlink ref="E285" r:id="rId427" display="mailto:Sprice@manasquan-nj.gov" xr:uid="{EB888E48-60A1-44D1-BCE9-5C77D215AF83}"/>
    <hyperlink ref="E34" r:id="rId428" display="mailto:Jstout@Belvidere-nj.org" xr:uid="{18D0FE86-0040-45F3-B7D1-A54CC1B90136}"/>
    <hyperlink ref="E417" r:id="rId429" xr:uid="{93CB7A5F-AEDF-4B2F-8241-EB5AA75C96CB}"/>
    <hyperlink ref="E311" r:id="rId430" xr:uid="{7C497C7D-892A-4C39-BA4A-0EF460E1CC2B}"/>
    <hyperlink ref="E70" r:id="rId431" xr:uid="{95EE3F46-FFE1-4DF3-B059-CA8A40220180}"/>
    <hyperlink ref="E261" r:id="rId432" xr:uid="{F86CEF5C-4C53-40B8-A6EA-8EB6CEE5F3FC}"/>
    <hyperlink ref="E238" r:id="rId433" xr:uid="{8F63C434-D0C4-4D6C-BDEC-CC5128DE9A29}"/>
    <hyperlink ref="E318" r:id="rId434" xr:uid="{D33024B8-B99A-40EF-908F-BB456B711D52}"/>
    <hyperlink ref="E416" r:id="rId435" xr:uid="{67B88DC2-650A-41C2-9734-8A14A4272112}"/>
    <hyperlink ref="E453" r:id="rId436" xr:uid="{D387506B-2962-4200-8D97-6081E9AEBFA6}"/>
    <hyperlink ref="E118" r:id="rId437" xr:uid="{8689B8CA-B081-4186-B29C-F4B1EAE46C47}"/>
    <hyperlink ref="E154" r:id="rId438" xr:uid="{E386C431-4869-4A7E-B2BE-A08625D68A30}"/>
    <hyperlink ref="E369" r:id="rId439" xr:uid="{E67494CE-98FA-4AF4-95C4-246146783B52}"/>
    <hyperlink ref="E42" r:id="rId440" xr:uid="{A4605296-5DE1-481C-86A5-0C29730D5607}"/>
    <hyperlink ref="E62" r:id="rId441" xr:uid="{255E6417-3BF8-4C3F-BDD2-A938D86C92DF}"/>
    <hyperlink ref="E66" r:id="rId442" xr:uid="{E2EC273D-E8BA-4653-A2F5-6E3D1A694D0D}"/>
    <hyperlink ref="E94" r:id="rId443" xr:uid="{8DDB1C44-DA51-4BB6-9C85-4E3135B1D483}"/>
    <hyperlink ref="E99" r:id="rId444" xr:uid="{26FEF398-9E47-4402-A48A-D32C80EFD4DA}"/>
    <hyperlink ref="E111" r:id="rId445" xr:uid="{3D23BD53-7389-4992-B3D1-C0DF3C78AEC4}"/>
    <hyperlink ref="E122" r:id="rId446" xr:uid="{A5E42FBE-B496-4101-BACA-07F6C11282DA}"/>
    <hyperlink ref="E124" r:id="rId447" xr:uid="{C90F3226-DF82-4691-9BDE-4A7757CFD31B}"/>
    <hyperlink ref="E127" r:id="rId448" xr:uid="{05FFF597-3825-4A4F-815C-A0DB4F76F558}"/>
    <hyperlink ref="E136" r:id="rId449" xr:uid="{DCB87338-1933-4F3F-92B7-D13B21C174C6}"/>
    <hyperlink ref="E144" r:id="rId450" xr:uid="{3186C533-0354-4322-ADA6-89DB577F0A8B}"/>
    <hyperlink ref="E145" r:id="rId451" xr:uid="{7B38532A-F33C-48BA-8EA5-E7E081EA3CC4}"/>
    <hyperlink ref="E147" r:id="rId452" xr:uid="{74DD8569-E290-4BBF-BAC8-52992F16A23B}"/>
    <hyperlink ref="E148" r:id="rId453" xr:uid="{EABE9869-6330-4187-9C14-43A1902E1A5C}"/>
    <hyperlink ref="E153" r:id="rId454" xr:uid="{0C410388-0E41-43D8-A73A-3B6CB16779EF}"/>
    <hyperlink ref="E156" r:id="rId455" xr:uid="{66423FD7-F4FD-448D-981A-8E7611167151}"/>
    <hyperlink ref="E157" r:id="rId456" xr:uid="{896F934E-5CBE-4581-98D4-13D4FD858645}"/>
    <hyperlink ref="E160" r:id="rId457" xr:uid="{D86B1B4A-9F43-427A-952B-4A8B14EA0775}"/>
    <hyperlink ref="E168" r:id="rId458" xr:uid="{01F1FEB7-15DE-49DC-A82B-72415D605C66}"/>
    <hyperlink ref="E182" r:id="rId459" xr:uid="{A4A1FD2B-1420-486F-AF44-DA2E348A1C7D}"/>
    <hyperlink ref="E191" r:id="rId460" xr:uid="{859ED0CB-FBD2-43F4-83EB-A55EA351359C}"/>
    <hyperlink ref="E150" r:id="rId461" xr:uid="{467E16ED-C541-416C-9898-63B0E12049ED}"/>
    <hyperlink ref="E196" r:id="rId462" xr:uid="{187DE65B-787B-4AE4-BEE5-1C6906199C6F}"/>
    <hyperlink ref="E209" r:id="rId463" xr:uid="{4D501DE2-3AD4-4716-9575-5F1E5B4166B1}"/>
    <hyperlink ref="E210" r:id="rId464" xr:uid="{104947FF-A561-4AD1-B37D-987F5E15A06B}"/>
    <hyperlink ref="E223" r:id="rId465" xr:uid="{5F250D69-D209-4867-847C-4EC7C43947C6}"/>
    <hyperlink ref="E228" r:id="rId466" xr:uid="{29CF9053-9E9D-4E2F-92FA-E9C2D2BBDF17}"/>
    <hyperlink ref="E230" r:id="rId467" xr:uid="{46734BEF-AA3D-4B45-BCA8-6CA06FE1E738}"/>
    <hyperlink ref="E234" r:id="rId468" xr:uid="{AFF4E900-754C-48C9-AE84-A4EA25141565}"/>
    <hyperlink ref="E237" r:id="rId469" xr:uid="{345B550A-52DD-45BF-90E4-EFA5CCBBF482}"/>
    <hyperlink ref="E239" r:id="rId470" xr:uid="{15BB1147-317E-4FA1-833E-6437C1FEB0BE}"/>
    <hyperlink ref="E242" r:id="rId471" xr:uid="{DB927491-1350-4F4B-8C7D-E4FCEE86CE07}"/>
    <hyperlink ref="E270" r:id="rId472" xr:uid="{D1723FC0-5C56-4A4C-8EAC-7E374C2A408F}"/>
    <hyperlink ref="E273" r:id="rId473" xr:uid="{A2BE35DC-1C4E-4DEF-8231-DB775154AF5C}"/>
    <hyperlink ref="E275" r:id="rId474" xr:uid="{9A66F68A-078B-4FBB-9993-2138B00D3F49}"/>
    <hyperlink ref="E280" r:id="rId475" xr:uid="{CA8B84EF-6C84-4835-99DB-5CD7D9650DEF}"/>
    <hyperlink ref="E292" r:id="rId476" xr:uid="{67FC3DFD-66E6-4EB5-9A76-858862413A7C}"/>
    <hyperlink ref="E302" r:id="rId477" xr:uid="{94D967C2-CD92-425C-859A-D6798DE4EC92}"/>
    <hyperlink ref="E303" r:id="rId478" xr:uid="{ED99F6B2-4BC9-4F74-9ED9-7DEA23D85850}"/>
    <hyperlink ref="E314" r:id="rId479" xr:uid="{356E6F82-8F2F-418E-9BF6-0129A0DFE7E1}"/>
    <hyperlink ref="E267" r:id="rId480" xr:uid="{37B2FDB5-2B64-46DC-8C28-2746C5033167}"/>
    <hyperlink ref="E326" r:id="rId481" xr:uid="{916CF0BD-E06D-4C79-ABD5-402B3A0DBE88}"/>
    <hyperlink ref="E340" r:id="rId482" xr:uid="{251BA943-02E5-4E39-94E9-6038C287A662}"/>
    <hyperlink ref="E355" r:id="rId483" xr:uid="{7700D7B9-0B41-491B-B501-5E8FADEE8CD6}"/>
    <hyperlink ref="E367" r:id="rId484" xr:uid="{5F14ACDF-12A3-46D4-B7A6-859D7FDBD10E}"/>
    <hyperlink ref="E375" r:id="rId485" xr:uid="{CAE97C72-0540-45F5-B36D-42BE9527784B}"/>
    <hyperlink ref="E382" r:id="rId486" xr:uid="{C7C16661-0886-4417-B0FE-3FE2F7604E85}"/>
    <hyperlink ref="E400" r:id="rId487" xr:uid="{A3ED291F-4357-437C-9513-DB851647C687}"/>
    <hyperlink ref="E413" r:id="rId488" xr:uid="{0B16F2A3-58D9-468D-89E5-4AEF885F7046}"/>
    <hyperlink ref="E418" r:id="rId489" xr:uid="{0FA652C4-E1BB-4AE0-BF79-7DDA290081B8}"/>
    <hyperlink ref="E439" r:id="rId490" xr:uid="{9C186896-E2A4-41FB-97A2-96ADD3C50382}"/>
    <hyperlink ref="E440" r:id="rId491" xr:uid="{3F70D04E-AACD-4CEB-9CCF-061C361D2C24}"/>
    <hyperlink ref="E459" r:id="rId492" xr:uid="{C534052E-5A56-4FCD-BDA2-C6063BD4B3D0}"/>
    <hyperlink ref="E468" r:id="rId493" xr:uid="{C5501233-518D-46DE-93D1-A1A9A0A08E33}"/>
    <hyperlink ref="E474" r:id="rId494" xr:uid="{7416507B-A1A9-4631-81B7-D33A5F006582}"/>
    <hyperlink ref="E476" r:id="rId495" xr:uid="{45C88D4A-D28A-4041-9233-970C401DC9F7}"/>
    <hyperlink ref="E478" r:id="rId496" xr:uid="{7863B646-C79D-4701-92CA-A5035E0DD07F}"/>
    <hyperlink ref="E491" r:id="rId497" xr:uid="{DDD2428C-0E3F-4F6B-9BB3-E07D5175041F}"/>
    <hyperlink ref="E493" r:id="rId498" xr:uid="{6571EF24-F7FB-4895-83EC-FF1C61173ED5}"/>
    <hyperlink ref="E496" r:id="rId499" xr:uid="{7DA36461-952A-46C7-A8C8-3DCBFDC7E9EE}"/>
    <hyperlink ref="E521" r:id="rId500" xr:uid="{3EEB70B8-7D1A-4615-9F16-89DAAC571AD6}"/>
    <hyperlink ref="E565" r:id="rId501" xr:uid="{E173EDE7-D052-4774-8E57-3B428D5D2EBC}"/>
    <hyperlink ref="E458" r:id="rId502" xr:uid="{74654B98-4A26-43E7-9BF2-6228909AD0D6}"/>
    <hyperlink ref="E40" r:id="rId503" xr:uid="{C83A808B-25D2-4B82-B2F0-B6BB7EB7EBF2}"/>
    <hyperlink ref="E550" r:id="rId504" xr:uid="{35A4BB59-7C1F-4CD6-94BD-36488EB0405A}"/>
    <hyperlink ref="E510" r:id="rId505" xr:uid="{97861EAF-D273-42AC-AD92-75AD63DDC8EE}"/>
    <hyperlink ref="E475" r:id="rId506" xr:uid="{D63D3CD7-93C1-4812-8D30-45F4E53B2475}"/>
    <hyperlink ref="E421" r:id="rId507" xr:uid="{3DD221FC-E097-42AC-A459-6CB94D9D884B}"/>
  </hyperlinks>
  <pageMargins left="0.7" right="0.7" top="0.75" bottom="0.75" header="0.3" footer="0.3"/>
  <pageSetup scale="52" fitToHeight="0" orientation="landscape" r:id="rId50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COUNTY TOTALS</vt:lpstr>
      <vt:lpstr>MUNICIPALITY TOTALS</vt:lpstr>
      <vt:lpstr>Muni Info</vt:lpstr>
      <vt:lpstr>'COUNTY TOTALS'!Print_Area</vt:lpstr>
    </vt:vector>
  </TitlesOfParts>
  <Company>NJDEP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Davis</dc:creator>
  <cp:lastModifiedBy>Gindoff, Larry</cp:lastModifiedBy>
  <cp:lastPrinted>2024-02-06T15:31:03Z</cp:lastPrinted>
  <dcterms:created xsi:type="dcterms:W3CDTF">2015-02-19T14:26:02Z</dcterms:created>
  <dcterms:modified xsi:type="dcterms:W3CDTF">2025-04-25T14:30:20Z</dcterms:modified>
</cp:coreProperties>
</file>